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\Dropbox (CSU Fullerton)\Raymond\Raymond's Folder\IRA Committee\FY24-25\"/>
    </mc:Choice>
  </mc:AlternateContent>
  <xr:revisionPtr revIDLastSave="0" documentId="8_{AD14CABA-E1EE-4964-8218-0192CCEF2E80}" xr6:coauthVersionLast="47" xr6:coauthVersionMax="47" xr10:uidLastSave="{00000000-0000-0000-0000-000000000000}"/>
  <bookViews>
    <workbookView xWindow="-57720" yWindow="-2460" windowWidth="29040" windowHeight="15720" xr2:uid="{BE009A97-BEBC-4EDF-AF23-101E5FB8477B}"/>
  </bookViews>
  <sheets>
    <sheet name="FY24-25" sheetId="1" r:id="rId1"/>
  </sheets>
  <definedNames>
    <definedName name="_xlnm._FilterDatabase" localSheetId="0" hidden="1">'FY24-25'!$B$2:$I$161</definedName>
    <definedName name="abc">#REF!</definedName>
    <definedName name="ABS">#REF!</definedName>
    <definedName name="AcctNumCol">#REF!</definedName>
    <definedName name="AcctSubCol">#REF!</definedName>
    <definedName name="acs">#REF!</definedName>
    <definedName name="acv">#REF!</definedName>
    <definedName name="AgencyCol">#REF!</definedName>
    <definedName name="aps">#REF!</definedName>
    <definedName name="BudgValCol">#REF!</definedName>
    <definedName name="ClassCol">#REF!</definedName>
    <definedName name="coldept">#REF!</definedName>
    <definedName name="CurrBudg">#REF!</definedName>
    <definedName name="DateEnt">#REF!</definedName>
    <definedName name="DbCr">#REF!</definedName>
    <definedName name="EmptyFile">#REF!</definedName>
    <definedName name="ffkdk">#REF!</definedName>
    <definedName name="FTECol">#REF!</definedName>
    <definedName name="Org1Col">#REF!</definedName>
    <definedName name="Org2Col">#REF!</definedName>
    <definedName name="OrigBudg">#REF!</definedName>
    <definedName name="_xlnm.Print_Area" localSheetId="0">'FY24-25'!$B$2:$I$161</definedName>
    <definedName name="_xlnm.Print_Titles" localSheetId="0">'FY24-25'!$2:$2</definedName>
    <definedName name="Ref">#REF!</definedName>
    <definedName name="RUCol">#REF!</definedName>
    <definedName name="SNCol">#REF!</definedName>
    <definedName name="SurnmCol">#REF!</definedName>
    <definedName name="TransType">#REF!</definedName>
    <definedName name="WkbkName">#REF!</definedName>
    <definedName name="WkbkNm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6" i="1" l="1"/>
  <c r="H121" i="1" s="1"/>
  <c r="G106" i="1"/>
  <c r="G121" i="1" s="1"/>
  <c r="F106" i="1"/>
  <c r="F121" i="1" s="1"/>
  <c r="H34" i="1"/>
  <c r="G34" i="1"/>
  <c r="F34" i="1"/>
  <c r="H32" i="1"/>
  <c r="G32" i="1"/>
  <c r="F32" i="1"/>
  <c r="I31" i="1"/>
  <c r="I32" i="1" s="1"/>
  <c r="H30" i="1"/>
  <c r="G30" i="1"/>
  <c r="F30" i="1"/>
  <c r="H19" i="1"/>
  <c r="G19" i="1"/>
  <c r="I159" i="1"/>
  <c r="I158" i="1"/>
  <c r="I157" i="1"/>
  <c r="I155" i="1"/>
  <c r="I154" i="1"/>
  <c r="I153" i="1"/>
  <c r="I152" i="1"/>
  <c r="I151" i="1"/>
  <c r="I150" i="1"/>
  <c r="I149" i="1"/>
  <c r="I148" i="1"/>
  <c r="I147" i="1"/>
  <c r="I146" i="1"/>
  <c r="I145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0" i="1"/>
  <c r="I119" i="1"/>
  <c r="I118" i="1"/>
  <c r="I117" i="1"/>
  <c r="I116" i="1"/>
  <c r="I115" i="1"/>
  <c r="I114" i="1"/>
  <c r="I105" i="1"/>
  <c r="I106" i="1" s="1"/>
  <c r="I113" i="1"/>
  <c r="I112" i="1"/>
  <c r="I111" i="1"/>
  <c r="I110" i="1"/>
  <c r="I109" i="1"/>
  <c r="I108" i="1"/>
  <c r="I107" i="1"/>
  <c r="I104" i="1"/>
  <c r="I103" i="1"/>
  <c r="I102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2" i="1"/>
  <c r="I81" i="1"/>
  <c r="I80" i="1"/>
  <c r="I79" i="1"/>
  <c r="I78" i="1"/>
  <c r="I77" i="1"/>
  <c r="I76" i="1"/>
  <c r="I75" i="1"/>
  <c r="I74" i="1"/>
  <c r="I73" i="1"/>
  <c r="I72" i="1"/>
  <c r="I71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3" i="1"/>
  <c r="I34" i="1" s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F19" i="1"/>
  <c r="G160" i="1"/>
  <c r="F160" i="1"/>
  <c r="G156" i="1"/>
  <c r="F156" i="1"/>
  <c r="G144" i="1"/>
  <c r="F144" i="1"/>
  <c r="I144" i="1" s="1"/>
  <c r="G101" i="1"/>
  <c r="F101" i="1"/>
  <c r="G83" i="1"/>
  <c r="F83" i="1"/>
  <c r="G70" i="1"/>
  <c r="F70" i="1"/>
  <c r="I70" i="1" s="1"/>
  <c r="G55" i="1"/>
  <c r="F55" i="1"/>
  <c r="I55" i="1" s="1"/>
  <c r="I156" i="1" l="1"/>
  <c r="I83" i="1"/>
  <c r="I160" i="1"/>
  <c r="I121" i="1"/>
  <c r="I101" i="1"/>
  <c r="I19" i="1"/>
  <c r="I30" i="1"/>
  <c r="I35" i="1" s="1"/>
  <c r="F35" i="1"/>
  <c r="F161" i="1" s="1"/>
  <c r="G35" i="1"/>
  <c r="H35" i="1"/>
  <c r="H161" i="1" s="1"/>
  <c r="G161" i="1" l="1"/>
  <c r="I161" i="1" s="1"/>
</calcChain>
</file>

<file path=xl/sharedStrings.xml><?xml version="1.0" encoding="utf-8"?>
<sst xmlns="http://schemas.openxmlformats.org/spreadsheetml/2006/main" count="215" uniqueCount="215">
  <si>
    <t>College / Sub-Division</t>
  </si>
  <si>
    <t>Department</t>
  </si>
  <si>
    <t>Program Code</t>
  </si>
  <si>
    <t>Program Description</t>
  </si>
  <si>
    <t>Original Award Amount</t>
  </si>
  <si>
    <t>Total</t>
  </si>
  <si>
    <t>College of Arts</t>
  </si>
  <si>
    <t>10171 - School of Music</t>
  </si>
  <si>
    <t>String Chamber Music Ensemble (SCME)</t>
  </si>
  <si>
    <t>CSUF Symphonic Winds Performance</t>
  </si>
  <si>
    <t>Pianists In Performance</t>
  </si>
  <si>
    <t>Applied Voice</t>
  </si>
  <si>
    <t xml:space="preserve">New Music Series </t>
  </si>
  <si>
    <t>Piano Pedagogy Perspective</t>
  </si>
  <si>
    <t>Clarinet Choir</t>
  </si>
  <si>
    <t>Symphonic Bands</t>
  </si>
  <si>
    <t>Symphonic Orchestra</t>
  </si>
  <si>
    <t>Opera Theatre</t>
  </si>
  <si>
    <t>Choral Programs</t>
  </si>
  <si>
    <t>Jazz Ensembles and Combos</t>
  </si>
  <si>
    <t>Applied Flute</t>
  </si>
  <si>
    <t>Brass Percussion Ensemble</t>
  </si>
  <si>
    <t xml:space="preserve">InterArts Collaborative Projects </t>
  </si>
  <si>
    <t xml:space="preserve">Instrumental Music Education </t>
  </si>
  <si>
    <t>10171 - School of Music Total</t>
  </si>
  <si>
    <t>10222 - Theatre/Dance</t>
  </si>
  <si>
    <t>Dance Program Composition A/B/C Series</t>
  </si>
  <si>
    <t>Devised Performance/Physical Theatre</t>
  </si>
  <si>
    <t>USITT Design and Production Presentations and Training Workshops</t>
  </si>
  <si>
    <t>Dance Performance &amp; Repertory</t>
  </si>
  <si>
    <t>Performer’s NYC Showcase</t>
  </si>
  <si>
    <t>Theatre Dance/Arts</t>
  </si>
  <si>
    <t>Musical Theatre</t>
  </si>
  <si>
    <t>Grand Central Theatre</t>
  </si>
  <si>
    <t>Innovative Artists Collective</t>
  </si>
  <si>
    <t>Broadway Stage Management Symposium</t>
  </si>
  <si>
    <t>10222 - Theatre/Dance Total</t>
  </si>
  <si>
    <t>10436 - Begovich Gallery</t>
  </si>
  <si>
    <t>Begovich Gallery</t>
  </si>
  <si>
    <t>10436 - Begovich Gallery Total</t>
  </si>
  <si>
    <t>College of Arts Total</t>
  </si>
  <si>
    <t>College of Bus &amp; Econ</t>
  </si>
  <si>
    <t>10004 - Accounting</t>
  </si>
  <si>
    <t xml:space="preserve">Accounting Theory and Research Symposium </t>
  </si>
  <si>
    <t>Accounting Information Technology</t>
  </si>
  <si>
    <t>Accounting Ethics</t>
  </si>
  <si>
    <t>ACCT 201B Study Abroad: Florence, Italy</t>
  </si>
  <si>
    <t>Case Competition on Ethics and Technology</t>
  </si>
  <si>
    <t>10004 - Accounting Total</t>
  </si>
  <si>
    <t>MCBE study abroad</t>
  </si>
  <si>
    <t>10091 - Economics Total</t>
  </si>
  <si>
    <t>10117 - Finance</t>
  </si>
  <si>
    <t>Titan Capital Management</t>
  </si>
  <si>
    <t xml:space="preserve">Titan Crypto </t>
  </si>
  <si>
    <t>Personal Financial Planning Certificate Program</t>
  </si>
  <si>
    <t>10117 - Finance Total</t>
  </si>
  <si>
    <t>10159 - Management</t>
  </si>
  <si>
    <t>MGMT449 study abroad</t>
  </si>
  <si>
    <t>MGMT 340 Study Abroad</t>
  </si>
  <si>
    <t>10159 - Management Total</t>
  </si>
  <si>
    <t>10161 - Marketing</t>
  </si>
  <si>
    <t>MBA Service Learning Abroad</t>
  </si>
  <si>
    <t>Advanced Business Communication Summer Study Abroad</t>
  </si>
  <si>
    <t>Study Abroad Global Marketing in Florence</t>
  </si>
  <si>
    <t>10161 - Marketing Total</t>
  </si>
  <si>
    <t>College of Bus &amp; Econ Total</t>
  </si>
  <si>
    <t>College of Communications</t>
  </si>
  <si>
    <t>10196 - Cinema and Television Arts</t>
  </si>
  <si>
    <t>Feature Film Production</t>
  </si>
  <si>
    <t>Motion Picture Production II</t>
  </si>
  <si>
    <t>10196 - Cinema and Television Arts Total</t>
  </si>
  <si>
    <t>10211 - Human Communication Studies</t>
  </si>
  <si>
    <t>CCOM Summer Study Abroad</t>
  </si>
  <si>
    <t>Intercollegiate Forensics</t>
  </si>
  <si>
    <t>10211 - Human Communication Studies Total</t>
  </si>
  <si>
    <t>11249 - Communications</t>
  </si>
  <si>
    <t>Daily Titan</t>
  </si>
  <si>
    <t>Comm Week</t>
  </si>
  <si>
    <t>Tusk magazine #3314</t>
  </si>
  <si>
    <t>OC News</t>
  </si>
  <si>
    <t>Practical Advantage Communications</t>
  </si>
  <si>
    <t>Arboretum Garden Flea Market</t>
  </si>
  <si>
    <t>Paris 2024 Olympics Study Abroad Program</t>
  </si>
  <si>
    <t>11249 - Communications Total</t>
  </si>
  <si>
    <t>College of Communications Total</t>
  </si>
  <si>
    <t>College of Education</t>
  </si>
  <si>
    <t>10095 - Educational Leadership</t>
  </si>
  <si>
    <t>Masters of Science in Higher Education: Program Retreat</t>
  </si>
  <si>
    <t>10095 - Educational Leadership Total</t>
  </si>
  <si>
    <t>10100 - Elem/Bilingual Education</t>
  </si>
  <si>
    <t>Segerstrom Center for the Arts: preservice teacher workshop</t>
  </si>
  <si>
    <t>10100 - Elem/Bilingual Education Total</t>
  </si>
  <si>
    <t>10170 - MS Instr Design &amp; Tech</t>
  </si>
  <si>
    <t>Instructional Design Student Software</t>
  </si>
  <si>
    <t>10170 - MS Instr Design &amp; Tech Total</t>
  </si>
  <si>
    <t>10197 - Literacy and Reading Education</t>
  </si>
  <si>
    <t>Puerto Rico International Education (PRIE) Program</t>
  </si>
  <si>
    <t>10197 - Literacy and Reading Education Total</t>
  </si>
  <si>
    <t>10203 - Secondary Education</t>
  </si>
  <si>
    <t xml:space="preserve">Single Subject Credential Program: Developing Professional Networks </t>
  </si>
  <si>
    <t>10203 - Secondary Education Total</t>
  </si>
  <si>
    <t>10209 - Special Education</t>
  </si>
  <si>
    <t>SPED 433 21st Century Ebooks</t>
  </si>
  <si>
    <t>10209 - Special Education Total</t>
  </si>
  <si>
    <t>College of Education Total</t>
  </si>
  <si>
    <t>College of Eng &amp; Comp Science</t>
  </si>
  <si>
    <t>10055 - Civil &amp; Environmental Engineer</t>
  </si>
  <si>
    <t>Structural Analysis Lab</t>
  </si>
  <si>
    <t>Civil Engineering Senior Design Course</t>
  </si>
  <si>
    <t>10055 - Civil &amp; Environmental Engineer Total</t>
  </si>
  <si>
    <t>10063 - Computer Science</t>
  </si>
  <si>
    <t>Strengthening Cybersecurity Program Through Realistic Hands-on Attack and Defense Exercises</t>
  </si>
  <si>
    <t>Immediate feedback of Computer Science programming assignments and projects</t>
  </si>
  <si>
    <t>CS student poster printings</t>
  </si>
  <si>
    <t>10063 - Computer Science Total</t>
  </si>
  <si>
    <t>10099 - Electrical &amp; Computer Engineer</t>
  </si>
  <si>
    <t>Advanced Integrated Circuit Design</t>
  </si>
  <si>
    <t>GPS and Navigation Related Design Projects</t>
  </si>
  <si>
    <t>Multidisciplinary Senior Design Projects in Computer Engineering</t>
  </si>
  <si>
    <t>Electrical Engineering (EE) Senior Project</t>
  </si>
  <si>
    <t>Engineering Economics Analysis in Renewable Energy Related Project</t>
  </si>
  <si>
    <t>10099 - Electrical &amp; Computer Engineer Total</t>
  </si>
  <si>
    <t>10165 - Mechanical Engineering</t>
  </si>
  <si>
    <t>3D Printing Education Program</t>
  </si>
  <si>
    <t>Manufacturing Training Program</t>
  </si>
  <si>
    <t>Mechanical Design I and II</t>
  </si>
  <si>
    <t>10165 - Mechanical Engineering Total</t>
  </si>
  <si>
    <t>College of Eng &amp; Comp Science Total</t>
  </si>
  <si>
    <t>College of Health &amp; Human Dev</t>
  </si>
  <si>
    <t>10052 - Child &amp; Adolescent Studies</t>
  </si>
  <si>
    <t>International Practicum-Costa Rica</t>
  </si>
  <si>
    <t>International Practicum-Spain</t>
  </si>
  <si>
    <t>10052 - Child &amp; Adolescent Studies Total</t>
  </si>
  <si>
    <t>10138 - Human Services</t>
  </si>
  <si>
    <t>HUSR 496 Global Internship</t>
  </si>
  <si>
    <t>10138 - Human Services Total</t>
  </si>
  <si>
    <t>10150 - Kinesiology</t>
  </si>
  <si>
    <t>Greece Study Abroad</t>
  </si>
  <si>
    <t>KNES 114-01 and KNES 114-02 - Beginning Rock Climbing Classes</t>
  </si>
  <si>
    <t>KNES 242 - Teaching Lifetime Physical Activities</t>
  </si>
  <si>
    <t>KNES 112 - Surfing Classes</t>
  </si>
  <si>
    <t>10150 - Kinesiology Total</t>
  </si>
  <si>
    <t>10175 - School of Nursing</t>
  </si>
  <si>
    <t>Poverty Simulation</t>
  </si>
  <si>
    <t>10175 - School of Nursing Total</t>
  </si>
  <si>
    <t>10260 - Public Health</t>
  </si>
  <si>
    <t>Global &amp; Community Health Development</t>
  </si>
  <si>
    <t>10260 - Public Health Total</t>
  </si>
  <si>
    <t>10301 - Social Work</t>
  </si>
  <si>
    <t>NASW Legislative Lobby Days</t>
  </si>
  <si>
    <t>MSW Global Service Learning in Puerto Rico</t>
  </si>
  <si>
    <t>10301 - Social Work Total</t>
  </si>
  <si>
    <t>College of Health &amp; Human Dev Total</t>
  </si>
  <si>
    <t>College of Humanities &amp; Soc Sc</t>
  </si>
  <si>
    <t>10068 - Politics Admin &amp; Justice</t>
  </si>
  <si>
    <t>Moot Court</t>
  </si>
  <si>
    <t>Town Hall Meeting</t>
  </si>
  <si>
    <t>10068 - Politics Admin &amp; Justice Total</t>
  </si>
  <si>
    <t>10107 - English Comp Lit &amp; Ling</t>
  </si>
  <si>
    <t>DASH Literary Journal</t>
  </si>
  <si>
    <t>10107 - English Comp Lit &amp; Ling Total</t>
  </si>
  <si>
    <t>10169 - Modern Language/Lit</t>
  </si>
  <si>
    <t>IMVBOX Membership</t>
  </si>
  <si>
    <t>10169 - Modern Language/Lit Total</t>
  </si>
  <si>
    <t>10183 - Philosophy</t>
  </si>
  <si>
    <t>53rd Annual Philosophy Symposium - "Autonomy vs. Manipulation in the Online Era"</t>
  </si>
  <si>
    <t>10183 - Philosophy Total</t>
  </si>
  <si>
    <t>10199 - Religious Studies</t>
  </si>
  <si>
    <t>HSS-AARC Study Abroad Program to Ghana 3236</t>
  </si>
  <si>
    <t>10199 - Religious Studies Total</t>
  </si>
  <si>
    <t>10208 - Sociology</t>
  </si>
  <si>
    <t>Study Abroad Winter 2025 Auckland, New Zealand</t>
  </si>
  <si>
    <t>10208 - Sociology Total</t>
  </si>
  <si>
    <t>10322 - Instruction HSS</t>
  </si>
  <si>
    <t>Spain Study Abroad</t>
  </si>
  <si>
    <t>DC SCHOLARS PROGRAM</t>
  </si>
  <si>
    <t>London Semester 2025</t>
  </si>
  <si>
    <t xml:space="preserve">Service Learning South Africa </t>
  </si>
  <si>
    <t>Taiwan Study Abroad 2025</t>
  </si>
  <si>
    <t>Passage to the Future: Careers for Humanists and Social Scientists</t>
  </si>
  <si>
    <t>HSS Semester Abroad, Florence, Italy</t>
  </si>
  <si>
    <t>Study Abroad Korea</t>
  </si>
  <si>
    <t>10322 - Instruction HSS Total</t>
  </si>
  <si>
    <t>College of Humanities &amp; Soc Sc Total</t>
  </si>
  <si>
    <t>College of Natural Sci &amp; Math</t>
  </si>
  <si>
    <t>10036 - Biological Science</t>
  </si>
  <si>
    <t>Clinical Microbiology &amp; Infectious Diseases</t>
  </si>
  <si>
    <t>Undergraduate Field Experiences in Biology</t>
  </si>
  <si>
    <t>10036 - Biological Science Total</t>
  </si>
  <si>
    <t>10050 - Chemistry &amp; Biochemistry</t>
  </si>
  <si>
    <t>CHEM 492 Soil Testing</t>
  </si>
  <si>
    <t>CHEM 599 Students Presenting Their Research at National American Chemical Society Meetings</t>
  </si>
  <si>
    <t>10050 - Chemistry &amp; Biochemistry Total</t>
  </si>
  <si>
    <t>10123 - Geological Sciences</t>
  </si>
  <si>
    <t>GEOLOGY FIELD CAMP</t>
  </si>
  <si>
    <t>Oceanography Boat Trips</t>
  </si>
  <si>
    <t>Rock on! Hands-on Geology</t>
  </si>
  <si>
    <t>Improving Geoscience Educational Equity and Excellence Through Peer Mentoring</t>
  </si>
  <si>
    <t>10123 - Geological Sciences Total</t>
  </si>
  <si>
    <t>College of Natural Sci &amp; Math Total</t>
  </si>
  <si>
    <t>Student Academic Support</t>
  </si>
  <si>
    <t>10229 - Univ Honors Program - AA</t>
  </si>
  <si>
    <t>University Honors Program Study Abroad</t>
  </si>
  <si>
    <t>University Honors Study Away Program</t>
  </si>
  <si>
    <t>10229 - Univ Honors Program - AA Total</t>
  </si>
  <si>
    <t>Student Academic Support Total</t>
  </si>
  <si>
    <t>Grand Total</t>
  </si>
  <si>
    <t>10067 - Counseling</t>
  </si>
  <si>
    <t>Counseling Insurance Fees</t>
  </si>
  <si>
    <t xml:space="preserve">10067 - Counseling Total </t>
  </si>
  <si>
    <t>10318 - Instruction ARTS</t>
  </si>
  <si>
    <t>Art Supplies across multiple courses (costumes, instruments, art, etc.)</t>
  </si>
  <si>
    <t xml:space="preserve">10318 - Instruction ARTS Total </t>
  </si>
  <si>
    <t>AA Allocation (1st Phase)</t>
  </si>
  <si>
    <t>AA Allocation (2nd Phase)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</si>
</sst>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 style="thin">
        <color rgb="FFABABAB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 style="thin">
        <color indexed="65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1" fontId="2" fillId="0" borderId="1" xfId="0" applyNumberFormat="1" applyFont="1" applyBorder="1"/>
    <xf numFmtId="41" fontId="2" fillId="0" borderId="3" xfId="0" applyNumberFormat="1" applyFont="1" applyBorder="1"/>
    <xf numFmtId="0" fontId="2" fillId="0" borderId="4" xfId="0" applyFont="1" applyBorder="1"/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41" fontId="1" fillId="0" borderId="1" xfId="0" applyNumberFormat="1" applyFont="1" applyBorder="1"/>
    <xf numFmtId="41" fontId="1" fillId="0" borderId="3" xfId="0" applyNumberFormat="1" applyFont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41" fontId="1" fillId="2" borderId="1" xfId="0" applyNumberFormat="1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41" fontId="0" fillId="0" borderId="0" xfId="0" applyNumberFormat="1"/>
    <xf numFmtId="41" fontId="1" fillId="0" borderId="2" xfId="0" applyNumberFormat="1" applyFont="1" applyBorder="1"/>
    <xf numFmtId="42" fontId="1" fillId="3" borderId="11" xfId="0" applyNumberFormat="1" applyFont="1" applyFill="1" applyBorder="1"/>
    <xf numFmtId="42" fontId="1" fillId="3" borderId="12" xfId="0" applyNumberFormat="1" applyFont="1" applyFill="1" applyBorder="1"/>
    <xf numFmtId="0" fontId="1" fillId="0" borderId="13" xfId="0" applyFont="1" applyBorder="1"/>
    <xf numFmtId="0" fontId="2" fillId="0" borderId="4" xfId="0" applyFont="1" applyFill="1" applyBorder="1"/>
    <xf numFmtId="0" fontId="2" fillId="0" borderId="1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1" fontId="2" fillId="0" borderId="1" xfId="0" applyNumberFormat="1" applyFont="1" applyFill="1" applyBorder="1"/>
    <xf numFmtId="41" fontId="2" fillId="0" borderId="3" xfId="0" applyNumberFormat="1" applyFont="1" applyFill="1" applyBorder="1"/>
    <xf numFmtId="0" fontId="0" fillId="0" borderId="0" xfId="0" applyFill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A0CE-F61F-4EF0-BDAF-A3926B8B9A8D}">
  <sheetPr>
    <pageSetUpPr fitToPage="1"/>
  </sheetPr>
  <dimension ref="B2:I169"/>
  <sheetViews>
    <sheetView showGridLines="0" tabSelected="1" workbookViewId="0">
      <pane ySplit="2" topLeftCell="A137" activePane="bottomLeft" state="frozen"/>
      <selection pane="bottomLeft" activeCell="E165" sqref="E165"/>
    </sheetView>
  </sheetViews>
  <sheetFormatPr defaultRowHeight="15" x14ac:dyDescent="0.25"/>
  <cols>
    <col min="1" max="1" width="2.7109375" customWidth="1"/>
    <col min="2" max="2" width="30.42578125" bestFit="1" customWidth="1"/>
    <col min="3" max="3" width="37" bestFit="1" customWidth="1"/>
    <col min="4" max="4" width="7.7109375" style="19" bestFit="1" customWidth="1"/>
    <col min="5" max="5" width="77.5703125" bestFit="1" customWidth="1"/>
    <col min="6" max="6" width="12.5703125" bestFit="1" customWidth="1"/>
    <col min="7" max="8" width="11.42578125" bestFit="1" customWidth="1"/>
    <col min="9" max="9" width="11" bestFit="1" customWidth="1"/>
  </cols>
  <sheetData>
    <row r="2" spans="2:9" s="1" customFormat="1" ht="26.25" x14ac:dyDescent="0.25">
      <c r="B2" s="37" t="s">
        <v>0</v>
      </c>
      <c r="C2" s="37" t="s">
        <v>1</v>
      </c>
      <c r="D2" s="38" t="s">
        <v>2</v>
      </c>
      <c r="E2" s="37" t="s">
        <v>3</v>
      </c>
      <c r="F2" s="38" t="s">
        <v>4</v>
      </c>
      <c r="G2" s="38" t="s">
        <v>213</v>
      </c>
      <c r="H2" s="38" t="s">
        <v>214</v>
      </c>
      <c r="I2" s="39" t="s">
        <v>5</v>
      </c>
    </row>
    <row r="3" spans="2:9" x14ac:dyDescent="0.25">
      <c r="B3" s="22" t="s">
        <v>6</v>
      </c>
      <c r="C3" s="2" t="s">
        <v>7</v>
      </c>
      <c r="D3" s="3">
        <v>3207</v>
      </c>
      <c r="E3" s="2" t="s">
        <v>8</v>
      </c>
      <c r="F3" s="4">
        <v>39208</v>
      </c>
      <c r="G3" s="4">
        <v>6160</v>
      </c>
      <c r="H3" s="4"/>
      <c r="I3" s="5">
        <f>SUM(F3:H3)</f>
        <v>45368</v>
      </c>
    </row>
    <row r="4" spans="2:9" x14ac:dyDescent="0.25">
      <c r="B4" s="23"/>
      <c r="C4" s="6"/>
      <c r="D4" s="3">
        <v>3229</v>
      </c>
      <c r="E4" s="2" t="s">
        <v>9</v>
      </c>
      <c r="F4" s="4">
        <v>30000</v>
      </c>
      <c r="G4" s="4"/>
      <c r="H4" s="4"/>
      <c r="I4" s="5">
        <f t="shared" ref="I4:I67" si="0">SUM(F4:H4)</f>
        <v>30000</v>
      </c>
    </row>
    <row r="5" spans="2:9" x14ac:dyDescent="0.25">
      <c r="B5" s="23"/>
      <c r="C5" s="6"/>
      <c r="D5" s="3">
        <v>3332</v>
      </c>
      <c r="E5" s="2" t="s">
        <v>10</v>
      </c>
      <c r="F5" s="4">
        <v>19286</v>
      </c>
      <c r="G5" s="4"/>
      <c r="H5" s="4"/>
      <c r="I5" s="5">
        <f t="shared" si="0"/>
        <v>19286</v>
      </c>
    </row>
    <row r="6" spans="2:9" x14ac:dyDescent="0.25">
      <c r="B6" s="23"/>
      <c r="C6" s="6"/>
      <c r="D6" s="3">
        <v>3341</v>
      </c>
      <c r="E6" s="2" t="s">
        <v>11</v>
      </c>
      <c r="F6" s="4">
        <v>26960</v>
      </c>
      <c r="G6" s="4"/>
      <c r="H6" s="4"/>
      <c r="I6" s="5">
        <f t="shared" si="0"/>
        <v>26960</v>
      </c>
    </row>
    <row r="7" spans="2:9" x14ac:dyDescent="0.25">
      <c r="B7" s="23"/>
      <c r="C7" s="6"/>
      <c r="D7" s="3">
        <v>3342</v>
      </c>
      <c r="E7" s="2" t="s">
        <v>12</v>
      </c>
      <c r="F7" s="4">
        <v>39000</v>
      </c>
      <c r="G7" s="4"/>
      <c r="H7" s="4"/>
      <c r="I7" s="5">
        <f t="shared" si="0"/>
        <v>39000</v>
      </c>
    </row>
    <row r="8" spans="2:9" x14ac:dyDescent="0.25">
      <c r="B8" s="23"/>
      <c r="C8" s="6"/>
      <c r="D8" s="3">
        <v>3352</v>
      </c>
      <c r="E8" s="2" t="s">
        <v>13</v>
      </c>
      <c r="F8" s="4">
        <v>2500</v>
      </c>
      <c r="G8" s="4"/>
      <c r="H8" s="4"/>
      <c r="I8" s="5">
        <f t="shared" si="0"/>
        <v>2500</v>
      </c>
    </row>
    <row r="9" spans="2:9" x14ac:dyDescent="0.25">
      <c r="B9" s="23"/>
      <c r="C9" s="6"/>
      <c r="D9" s="3">
        <v>3362</v>
      </c>
      <c r="E9" s="2" t="s">
        <v>14</v>
      </c>
      <c r="F9" s="4">
        <v>4000</v>
      </c>
      <c r="G9" s="4"/>
      <c r="H9" s="4"/>
      <c r="I9" s="5">
        <f t="shared" si="0"/>
        <v>4000</v>
      </c>
    </row>
    <row r="10" spans="2:9" x14ac:dyDescent="0.25">
      <c r="B10" s="23"/>
      <c r="C10" s="6"/>
      <c r="D10" s="3">
        <v>3501</v>
      </c>
      <c r="E10" s="2" t="s">
        <v>15</v>
      </c>
      <c r="F10" s="4">
        <v>75900</v>
      </c>
      <c r="G10" s="4"/>
      <c r="H10" s="4"/>
      <c r="I10" s="5">
        <f t="shared" si="0"/>
        <v>75900</v>
      </c>
    </row>
    <row r="11" spans="2:9" x14ac:dyDescent="0.25">
      <c r="B11" s="23"/>
      <c r="C11" s="6"/>
      <c r="D11" s="3">
        <v>3502</v>
      </c>
      <c r="E11" s="2" t="s">
        <v>16</v>
      </c>
      <c r="F11" s="4">
        <v>120000</v>
      </c>
      <c r="G11" s="4"/>
      <c r="H11" s="4"/>
      <c r="I11" s="5">
        <f t="shared" si="0"/>
        <v>120000</v>
      </c>
    </row>
    <row r="12" spans="2:9" x14ac:dyDescent="0.25">
      <c r="B12" s="23"/>
      <c r="C12" s="6"/>
      <c r="D12" s="3">
        <v>3503</v>
      </c>
      <c r="E12" s="2" t="s">
        <v>17</v>
      </c>
      <c r="F12" s="4">
        <v>77380</v>
      </c>
      <c r="G12" s="4"/>
      <c r="H12" s="4"/>
      <c r="I12" s="5">
        <f t="shared" si="0"/>
        <v>77380</v>
      </c>
    </row>
    <row r="13" spans="2:9" x14ac:dyDescent="0.25">
      <c r="B13" s="23"/>
      <c r="C13" s="6"/>
      <c r="D13" s="3">
        <v>3504</v>
      </c>
      <c r="E13" s="2" t="s">
        <v>18</v>
      </c>
      <c r="F13" s="4">
        <v>118584</v>
      </c>
      <c r="G13" s="4"/>
      <c r="H13" s="4"/>
      <c r="I13" s="5">
        <f t="shared" si="0"/>
        <v>118584</v>
      </c>
    </row>
    <row r="14" spans="2:9" x14ac:dyDescent="0.25">
      <c r="B14" s="23"/>
      <c r="C14" s="6"/>
      <c r="D14" s="3">
        <v>3507</v>
      </c>
      <c r="E14" s="2" t="s">
        <v>19</v>
      </c>
      <c r="F14" s="4">
        <v>46397</v>
      </c>
      <c r="G14" s="4"/>
      <c r="H14" s="4"/>
      <c r="I14" s="5">
        <f t="shared" si="0"/>
        <v>46397</v>
      </c>
    </row>
    <row r="15" spans="2:9" x14ac:dyDescent="0.25">
      <c r="B15" s="23"/>
      <c r="C15" s="6"/>
      <c r="D15" s="3">
        <v>3528</v>
      </c>
      <c r="E15" s="2" t="s">
        <v>20</v>
      </c>
      <c r="F15" s="4">
        <v>10514</v>
      </c>
      <c r="G15" s="4"/>
      <c r="H15" s="4"/>
      <c r="I15" s="5">
        <f t="shared" si="0"/>
        <v>10514</v>
      </c>
    </row>
    <row r="16" spans="2:9" x14ac:dyDescent="0.25">
      <c r="B16" s="23"/>
      <c r="C16" s="6"/>
      <c r="D16" s="3">
        <v>3538</v>
      </c>
      <c r="E16" s="2" t="s">
        <v>21</v>
      </c>
      <c r="F16" s="4">
        <v>16000</v>
      </c>
      <c r="G16" s="4"/>
      <c r="H16" s="4"/>
      <c r="I16" s="5">
        <f t="shared" si="0"/>
        <v>16000</v>
      </c>
    </row>
    <row r="17" spans="2:9" x14ac:dyDescent="0.25">
      <c r="B17" s="23"/>
      <c r="C17" s="6"/>
      <c r="D17" s="3">
        <v>3550</v>
      </c>
      <c r="E17" s="2" t="s">
        <v>22</v>
      </c>
      <c r="F17" s="4">
        <v>10750</v>
      </c>
      <c r="G17" s="4"/>
      <c r="H17" s="4"/>
      <c r="I17" s="5">
        <f t="shared" si="0"/>
        <v>10750</v>
      </c>
    </row>
    <row r="18" spans="2:9" x14ac:dyDescent="0.25">
      <c r="B18" s="23"/>
      <c r="C18" s="6"/>
      <c r="D18" s="3">
        <v>3574</v>
      </c>
      <c r="E18" s="2" t="s">
        <v>23</v>
      </c>
      <c r="F18" s="4">
        <v>6000</v>
      </c>
      <c r="G18" s="4"/>
      <c r="H18" s="4"/>
      <c r="I18" s="5">
        <f t="shared" si="0"/>
        <v>6000</v>
      </c>
    </row>
    <row r="19" spans="2:9" x14ac:dyDescent="0.25">
      <c r="B19" s="23"/>
      <c r="C19" s="7" t="s">
        <v>24</v>
      </c>
      <c r="D19" s="8"/>
      <c r="E19" s="9"/>
      <c r="F19" s="10">
        <f>SUM(F3:F18)</f>
        <v>642479</v>
      </c>
      <c r="G19" s="10">
        <f t="shared" ref="G19:H19" si="1">SUM(G3:G18)</f>
        <v>6160</v>
      </c>
      <c r="H19" s="10">
        <f t="shared" si="1"/>
        <v>0</v>
      </c>
      <c r="I19" s="26">
        <f>SUM(I3:I18)</f>
        <v>648639</v>
      </c>
    </row>
    <row r="20" spans="2:9" x14ac:dyDescent="0.25">
      <c r="B20" s="23"/>
      <c r="C20" s="2" t="s">
        <v>25</v>
      </c>
      <c r="D20" s="3">
        <v>3230</v>
      </c>
      <c r="E20" s="2" t="s">
        <v>26</v>
      </c>
      <c r="F20" s="4">
        <v>14000</v>
      </c>
      <c r="G20" s="4"/>
      <c r="H20" s="4"/>
      <c r="I20" s="5">
        <f t="shared" si="0"/>
        <v>14000</v>
      </c>
    </row>
    <row r="21" spans="2:9" x14ac:dyDescent="0.25">
      <c r="B21" s="23"/>
      <c r="C21" s="6"/>
      <c r="D21" s="3">
        <v>3231</v>
      </c>
      <c r="E21" s="2" t="s">
        <v>27</v>
      </c>
      <c r="F21" s="4">
        <v>120000</v>
      </c>
      <c r="G21" s="4"/>
      <c r="H21" s="4"/>
      <c r="I21" s="5">
        <f t="shared" si="0"/>
        <v>120000</v>
      </c>
    </row>
    <row r="22" spans="2:9" x14ac:dyDescent="0.25">
      <c r="B22" s="23"/>
      <c r="C22" s="6"/>
      <c r="D22" s="3">
        <v>3242</v>
      </c>
      <c r="E22" s="2" t="s">
        <v>28</v>
      </c>
      <c r="F22" s="4">
        <v>58829</v>
      </c>
      <c r="G22" s="4"/>
      <c r="H22" s="4"/>
      <c r="I22" s="5">
        <f t="shared" si="0"/>
        <v>58829</v>
      </c>
    </row>
    <row r="23" spans="2:9" x14ac:dyDescent="0.25">
      <c r="B23" s="23"/>
      <c r="C23" s="6"/>
      <c r="D23" s="3">
        <v>3348</v>
      </c>
      <c r="E23" s="2" t="s">
        <v>29</v>
      </c>
      <c r="F23" s="4">
        <v>32000</v>
      </c>
      <c r="G23" s="4"/>
      <c r="H23" s="4"/>
      <c r="I23" s="5">
        <f t="shared" si="0"/>
        <v>32000</v>
      </c>
    </row>
    <row r="24" spans="2:9" x14ac:dyDescent="0.25">
      <c r="B24" s="23"/>
      <c r="C24" s="6"/>
      <c r="D24" s="3">
        <v>3354</v>
      </c>
      <c r="E24" s="2" t="s">
        <v>30</v>
      </c>
      <c r="F24" s="4">
        <v>49390</v>
      </c>
      <c r="G24" s="4"/>
      <c r="H24" s="4"/>
      <c r="I24" s="5">
        <f t="shared" si="0"/>
        <v>49390</v>
      </c>
    </row>
    <row r="25" spans="2:9" x14ac:dyDescent="0.25">
      <c r="B25" s="23"/>
      <c r="C25" s="6"/>
      <c r="D25" s="3">
        <v>3505</v>
      </c>
      <c r="E25" s="2" t="s">
        <v>31</v>
      </c>
      <c r="F25" s="4">
        <v>93600</v>
      </c>
      <c r="G25" s="4"/>
      <c r="H25" s="4"/>
      <c r="I25" s="5">
        <f t="shared" si="0"/>
        <v>93600</v>
      </c>
    </row>
    <row r="26" spans="2:9" x14ac:dyDescent="0.25">
      <c r="B26" s="23"/>
      <c r="C26" s="6"/>
      <c r="D26" s="3">
        <v>3506</v>
      </c>
      <c r="E26" s="2" t="s">
        <v>32</v>
      </c>
      <c r="F26" s="4">
        <v>80500</v>
      </c>
      <c r="G26" s="4"/>
      <c r="H26" s="4"/>
      <c r="I26" s="5">
        <f t="shared" si="0"/>
        <v>80500</v>
      </c>
    </row>
    <row r="27" spans="2:9" x14ac:dyDescent="0.25">
      <c r="B27" s="23"/>
      <c r="C27" s="6"/>
      <c r="D27" s="3">
        <v>3514</v>
      </c>
      <c r="E27" s="2" t="s">
        <v>33</v>
      </c>
      <c r="F27" s="4">
        <v>44000</v>
      </c>
      <c r="G27" s="4"/>
      <c r="H27" s="4"/>
      <c r="I27" s="5">
        <f t="shared" si="0"/>
        <v>44000</v>
      </c>
    </row>
    <row r="28" spans="2:9" x14ac:dyDescent="0.25">
      <c r="B28" s="23"/>
      <c r="C28" s="6"/>
      <c r="D28" s="3">
        <v>3590</v>
      </c>
      <c r="E28" s="2" t="s">
        <v>34</v>
      </c>
      <c r="F28" s="4">
        <v>41550</v>
      </c>
      <c r="G28" s="4"/>
      <c r="H28" s="4"/>
      <c r="I28" s="5">
        <f t="shared" si="0"/>
        <v>41550</v>
      </c>
    </row>
    <row r="29" spans="2:9" x14ac:dyDescent="0.25">
      <c r="B29" s="23"/>
      <c r="C29" s="6"/>
      <c r="D29" s="3">
        <v>3591</v>
      </c>
      <c r="E29" s="2" t="s">
        <v>35</v>
      </c>
      <c r="F29" s="4">
        <v>20000</v>
      </c>
      <c r="G29" s="4"/>
      <c r="H29" s="4"/>
      <c r="I29" s="5">
        <f t="shared" si="0"/>
        <v>20000</v>
      </c>
    </row>
    <row r="30" spans="2:9" x14ac:dyDescent="0.25">
      <c r="B30" s="23"/>
      <c r="C30" s="7" t="s">
        <v>36</v>
      </c>
      <c r="D30" s="8"/>
      <c r="E30" s="9"/>
      <c r="F30" s="10">
        <f>SUM(F20:F29)</f>
        <v>553869</v>
      </c>
      <c r="G30" s="10">
        <f t="shared" ref="G30:I30" si="2">SUM(G20:G29)</f>
        <v>0</v>
      </c>
      <c r="H30" s="10">
        <f t="shared" si="2"/>
        <v>0</v>
      </c>
      <c r="I30" s="11">
        <f t="shared" si="2"/>
        <v>553869</v>
      </c>
    </row>
    <row r="31" spans="2:9" s="1" customFormat="1" x14ac:dyDescent="0.25">
      <c r="B31" s="23"/>
      <c r="C31" s="2" t="s">
        <v>210</v>
      </c>
      <c r="D31" s="3">
        <v>3999</v>
      </c>
      <c r="E31" s="2" t="s">
        <v>211</v>
      </c>
      <c r="F31" s="4"/>
      <c r="G31" s="4"/>
      <c r="H31" s="4">
        <v>50000</v>
      </c>
      <c r="I31" s="5">
        <f>SUM(F31:H31)</f>
        <v>50000</v>
      </c>
    </row>
    <row r="32" spans="2:9" s="1" customFormat="1" x14ac:dyDescent="0.25">
      <c r="B32" s="23"/>
      <c r="C32" s="7" t="s">
        <v>212</v>
      </c>
      <c r="D32" s="8"/>
      <c r="E32" s="9"/>
      <c r="F32" s="10">
        <f>SUM(F31)</f>
        <v>0</v>
      </c>
      <c r="G32" s="10">
        <f t="shared" ref="G32:I32" si="3">SUM(G31)</f>
        <v>0</v>
      </c>
      <c r="H32" s="10">
        <f t="shared" si="3"/>
        <v>50000</v>
      </c>
      <c r="I32" s="11">
        <f t="shared" si="3"/>
        <v>50000</v>
      </c>
    </row>
    <row r="33" spans="2:9" x14ac:dyDescent="0.25">
      <c r="B33" s="23"/>
      <c r="C33" s="2" t="s">
        <v>37</v>
      </c>
      <c r="D33" s="3">
        <v>3500</v>
      </c>
      <c r="E33" s="2" t="s">
        <v>38</v>
      </c>
      <c r="F33" s="4">
        <v>74000</v>
      </c>
      <c r="G33" s="4"/>
      <c r="H33" s="4"/>
      <c r="I33" s="5">
        <f t="shared" si="0"/>
        <v>74000</v>
      </c>
    </row>
    <row r="34" spans="2:9" x14ac:dyDescent="0.25">
      <c r="B34" s="24"/>
      <c r="C34" s="7" t="s">
        <v>39</v>
      </c>
      <c r="D34" s="8"/>
      <c r="E34" s="9"/>
      <c r="F34" s="10">
        <f>SUM(F33)</f>
        <v>74000</v>
      </c>
      <c r="G34" s="10">
        <f t="shared" ref="G34:I34" si="4">SUM(G33)</f>
        <v>0</v>
      </c>
      <c r="H34" s="10">
        <f t="shared" si="4"/>
        <v>0</v>
      </c>
      <c r="I34" s="11">
        <f t="shared" si="4"/>
        <v>74000</v>
      </c>
    </row>
    <row r="35" spans="2:9" x14ac:dyDescent="0.25">
      <c r="B35" s="12" t="s">
        <v>40</v>
      </c>
      <c r="C35" s="13"/>
      <c r="D35" s="14"/>
      <c r="E35" s="13"/>
      <c r="F35" s="15">
        <f>SUM(F34,F32,F30,F19)</f>
        <v>1270348</v>
      </c>
      <c r="G35" s="15">
        <f t="shared" ref="G35:I35" si="5">SUM(G34,G32,G30,G19)</f>
        <v>6160</v>
      </c>
      <c r="H35" s="15">
        <f t="shared" si="5"/>
        <v>50000</v>
      </c>
      <c r="I35" s="15">
        <f t="shared" si="5"/>
        <v>1326508</v>
      </c>
    </row>
    <row r="36" spans="2:9" x14ac:dyDescent="0.25">
      <c r="B36" s="2" t="s">
        <v>41</v>
      </c>
      <c r="C36" s="2" t="s">
        <v>42</v>
      </c>
      <c r="D36" s="3">
        <v>3220</v>
      </c>
      <c r="E36" s="2" t="s">
        <v>43</v>
      </c>
      <c r="F36" s="4">
        <v>10000</v>
      </c>
      <c r="G36" s="4"/>
      <c r="H36" s="4"/>
      <c r="I36" s="5">
        <f t="shared" si="0"/>
        <v>10000</v>
      </c>
    </row>
    <row r="37" spans="2:9" x14ac:dyDescent="0.25">
      <c r="B37" s="6"/>
      <c r="C37" s="6"/>
      <c r="D37" s="3">
        <v>3267</v>
      </c>
      <c r="E37" s="2" t="s">
        <v>44</v>
      </c>
      <c r="F37" s="4">
        <v>8000</v>
      </c>
      <c r="G37" s="4"/>
      <c r="H37" s="4"/>
      <c r="I37" s="5">
        <f t="shared" si="0"/>
        <v>8000</v>
      </c>
    </row>
    <row r="38" spans="2:9" x14ac:dyDescent="0.25">
      <c r="B38" s="6"/>
      <c r="C38" s="6"/>
      <c r="D38" s="3">
        <v>3566</v>
      </c>
      <c r="E38" s="2" t="s">
        <v>45</v>
      </c>
      <c r="F38" s="4">
        <v>6200</v>
      </c>
      <c r="G38" s="4"/>
      <c r="H38" s="4"/>
      <c r="I38" s="5">
        <f t="shared" si="0"/>
        <v>6200</v>
      </c>
    </row>
    <row r="39" spans="2:9" x14ac:dyDescent="0.25">
      <c r="B39" s="6"/>
      <c r="C39" s="6"/>
      <c r="D39" s="3">
        <v>3593</v>
      </c>
      <c r="E39" s="2" t="s">
        <v>46</v>
      </c>
      <c r="F39" s="4">
        <v>30000</v>
      </c>
      <c r="G39" s="4">
        <v>49514</v>
      </c>
      <c r="H39" s="4"/>
      <c r="I39" s="5">
        <f t="shared" si="0"/>
        <v>79514</v>
      </c>
    </row>
    <row r="40" spans="2:9" x14ac:dyDescent="0.25">
      <c r="B40" s="6"/>
      <c r="C40" s="6"/>
      <c r="D40" s="3">
        <v>3595</v>
      </c>
      <c r="E40" s="2" t="s">
        <v>47</v>
      </c>
      <c r="F40" s="4">
        <v>8500</v>
      </c>
      <c r="G40" s="4"/>
      <c r="H40" s="4"/>
      <c r="I40" s="5">
        <f t="shared" si="0"/>
        <v>8500</v>
      </c>
    </row>
    <row r="41" spans="2:9" x14ac:dyDescent="0.25">
      <c r="B41" s="6"/>
      <c r="C41" s="7" t="s">
        <v>48</v>
      </c>
      <c r="D41" s="8"/>
      <c r="E41" s="9"/>
      <c r="F41" s="10">
        <v>62700</v>
      </c>
      <c r="G41" s="10">
        <v>49514</v>
      </c>
      <c r="H41" s="10"/>
      <c r="I41" s="11">
        <f t="shared" si="0"/>
        <v>112214</v>
      </c>
    </row>
    <row r="42" spans="2:9" x14ac:dyDescent="0.25">
      <c r="B42" s="6"/>
      <c r="C42" s="21">
        <v>10073</v>
      </c>
      <c r="D42" s="3">
        <v>3259</v>
      </c>
      <c r="E42" s="2" t="s">
        <v>49</v>
      </c>
      <c r="F42" s="4">
        <v>46500</v>
      </c>
      <c r="G42" s="4"/>
      <c r="H42" s="4"/>
      <c r="I42" s="5">
        <f t="shared" si="0"/>
        <v>46500</v>
      </c>
    </row>
    <row r="43" spans="2:9" x14ac:dyDescent="0.25">
      <c r="B43" s="6"/>
      <c r="C43" s="7" t="s">
        <v>50</v>
      </c>
      <c r="D43" s="8"/>
      <c r="E43" s="9"/>
      <c r="F43" s="10">
        <v>46500</v>
      </c>
      <c r="G43" s="10"/>
      <c r="H43" s="10"/>
      <c r="I43" s="11">
        <f t="shared" si="0"/>
        <v>46500</v>
      </c>
    </row>
    <row r="44" spans="2:9" x14ac:dyDescent="0.25">
      <c r="B44" s="6"/>
      <c r="C44" s="2" t="s">
        <v>51</v>
      </c>
      <c r="D44" s="3">
        <v>3203</v>
      </c>
      <c r="E44" s="2" t="s">
        <v>52</v>
      </c>
      <c r="F44" s="4">
        <v>28250</v>
      </c>
      <c r="G44" s="4"/>
      <c r="H44" s="4"/>
      <c r="I44" s="5">
        <f t="shared" si="0"/>
        <v>28250</v>
      </c>
    </row>
    <row r="45" spans="2:9" x14ac:dyDescent="0.25">
      <c r="B45" s="6"/>
      <c r="C45" s="6"/>
      <c r="D45" s="3">
        <v>3241</v>
      </c>
      <c r="E45" s="2" t="s">
        <v>53</v>
      </c>
      <c r="F45" s="4">
        <v>19500</v>
      </c>
      <c r="G45" s="4"/>
      <c r="H45" s="4"/>
      <c r="I45" s="5">
        <f t="shared" si="0"/>
        <v>19500</v>
      </c>
    </row>
    <row r="46" spans="2:9" x14ac:dyDescent="0.25">
      <c r="B46" s="6"/>
      <c r="C46" s="6"/>
      <c r="D46" s="3">
        <v>3594</v>
      </c>
      <c r="E46" s="2" t="s">
        <v>54</v>
      </c>
      <c r="F46" s="4">
        <v>33700</v>
      </c>
      <c r="G46" s="4"/>
      <c r="H46" s="4"/>
      <c r="I46" s="5">
        <f t="shared" si="0"/>
        <v>33700</v>
      </c>
    </row>
    <row r="47" spans="2:9" x14ac:dyDescent="0.25">
      <c r="B47" s="6"/>
      <c r="C47" s="7" t="s">
        <v>55</v>
      </c>
      <c r="D47" s="8"/>
      <c r="E47" s="9"/>
      <c r="F47" s="10">
        <v>81450</v>
      </c>
      <c r="G47" s="10"/>
      <c r="H47" s="10"/>
      <c r="I47" s="11">
        <f t="shared" si="0"/>
        <v>81450</v>
      </c>
    </row>
    <row r="48" spans="2:9" x14ac:dyDescent="0.25">
      <c r="B48" s="6"/>
      <c r="C48" s="2" t="s">
        <v>56</v>
      </c>
      <c r="D48" s="3">
        <v>3261</v>
      </c>
      <c r="E48" s="2" t="s">
        <v>57</v>
      </c>
      <c r="F48" s="4">
        <v>46500</v>
      </c>
      <c r="G48" s="4"/>
      <c r="H48" s="4"/>
      <c r="I48" s="5">
        <f t="shared" si="0"/>
        <v>46500</v>
      </c>
    </row>
    <row r="49" spans="2:9" x14ac:dyDescent="0.25">
      <c r="B49" s="6"/>
      <c r="C49" s="6"/>
      <c r="D49" s="3">
        <v>3576</v>
      </c>
      <c r="E49" s="2" t="s">
        <v>58</v>
      </c>
      <c r="F49" s="4">
        <v>114500</v>
      </c>
      <c r="G49" s="4"/>
      <c r="H49" s="4"/>
      <c r="I49" s="5">
        <f t="shared" si="0"/>
        <v>114500</v>
      </c>
    </row>
    <row r="50" spans="2:9" x14ac:dyDescent="0.25">
      <c r="B50" s="6"/>
      <c r="C50" s="7" t="s">
        <v>59</v>
      </c>
      <c r="D50" s="8"/>
      <c r="E50" s="9"/>
      <c r="F50" s="10">
        <v>161000</v>
      </c>
      <c r="G50" s="10"/>
      <c r="H50" s="10"/>
      <c r="I50" s="11">
        <f t="shared" si="0"/>
        <v>161000</v>
      </c>
    </row>
    <row r="51" spans="2:9" x14ac:dyDescent="0.25">
      <c r="B51" s="6"/>
      <c r="C51" s="2" t="s">
        <v>60</v>
      </c>
      <c r="D51" s="3">
        <v>3592</v>
      </c>
      <c r="E51" s="2" t="s">
        <v>61</v>
      </c>
      <c r="F51" s="4">
        <v>55240</v>
      </c>
      <c r="G51" s="4"/>
      <c r="H51" s="4"/>
      <c r="I51" s="5">
        <f t="shared" si="0"/>
        <v>55240</v>
      </c>
    </row>
    <row r="52" spans="2:9" x14ac:dyDescent="0.25">
      <c r="B52" s="6"/>
      <c r="C52" s="6"/>
      <c r="D52" s="3">
        <v>3596</v>
      </c>
      <c r="E52" s="2" t="s">
        <v>62</v>
      </c>
      <c r="F52" s="4">
        <v>30000</v>
      </c>
      <c r="G52" s="4"/>
      <c r="H52" s="4"/>
      <c r="I52" s="5">
        <f t="shared" si="0"/>
        <v>30000</v>
      </c>
    </row>
    <row r="53" spans="2:9" x14ac:dyDescent="0.25">
      <c r="B53" s="6"/>
      <c r="C53" s="6"/>
      <c r="D53" s="3">
        <v>3597</v>
      </c>
      <c r="E53" s="2" t="s">
        <v>63</v>
      </c>
      <c r="F53" s="4">
        <v>40000</v>
      </c>
      <c r="G53" s="4">
        <v>39814</v>
      </c>
      <c r="H53" s="4"/>
      <c r="I53" s="5">
        <f t="shared" si="0"/>
        <v>79814</v>
      </c>
    </row>
    <row r="54" spans="2:9" x14ac:dyDescent="0.25">
      <c r="B54" s="6"/>
      <c r="C54" s="7" t="s">
        <v>64</v>
      </c>
      <c r="D54" s="8"/>
      <c r="E54" s="9"/>
      <c r="F54" s="10">
        <v>125240</v>
      </c>
      <c r="G54" s="10">
        <v>39814</v>
      </c>
      <c r="H54" s="10"/>
      <c r="I54" s="11">
        <f t="shared" si="0"/>
        <v>165054</v>
      </c>
    </row>
    <row r="55" spans="2:9" x14ac:dyDescent="0.25">
      <c r="B55" s="12" t="s">
        <v>65</v>
      </c>
      <c r="C55" s="13"/>
      <c r="D55" s="14"/>
      <c r="E55" s="13"/>
      <c r="F55" s="15">
        <f>F41+F43+F47+F50+F54</f>
        <v>476890</v>
      </c>
      <c r="G55" s="15">
        <f t="shared" ref="G55" si="6">G41+G43+G47+G50+G54</f>
        <v>89328</v>
      </c>
      <c r="H55" s="15"/>
      <c r="I55" s="15">
        <f t="shared" si="0"/>
        <v>566218</v>
      </c>
    </row>
    <row r="56" spans="2:9" x14ac:dyDescent="0.25">
      <c r="B56" s="2" t="s">
        <v>66</v>
      </c>
      <c r="C56" s="2" t="s">
        <v>67</v>
      </c>
      <c r="D56" s="3">
        <v>3255</v>
      </c>
      <c r="E56" s="2" t="s">
        <v>68</v>
      </c>
      <c r="F56" s="4">
        <v>100000</v>
      </c>
      <c r="G56" s="4"/>
      <c r="H56" s="4"/>
      <c r="I56" s="5">
        <f t="shared" si="0"/>
        <v>100000</v>
      </c>
    </row>
    <row r="57" spans="2:9" x14ac:dyDescent="0.25">
      <c r="B57" s="6"/>
      <c r="C57" s="6"/>
      <c r="D57" s="3">
        <v>3526</v>
      </c>
      <c r="E57" s="2" t="s">
        <v>69</v>
      </c>
      <c r="F57" s="4">
        <v>22000</v>
      </c>
      <c r="G57" s="4"/>
      <c r="H57" s="4"/>
      <c r="I57" s="5">
        <f t="shared" si="0"/>
        <v>22000</v>
      </c>
    </row>
    <row r="58" spans="2:9" x14ac:dyDescent="0.25">
      <c r="B58" s="6"/>
      <c r="C58" s="7" t="s">
        <v>70</v>
      </c>
      <c r="D58" s="8"/>
      <c r="E58" s="9"/>
      <c r="F58" s="10">
        <v>122000</v>
      </c>
      <c r="G58" s="10"/>
      <c r="H58" s="10"/>
      <c r="I58" s="11">
        <f t="shared" si="0"/>
        <v>122000</v>
      </c>
    </row>
    <row r="59" spans="2:9" x14ac:dyDescent="0.25">
      <c r="B59" s="6"/>
      <c r="C59" s="2" t="s">
        <v>71</v>
      </c>
      <c r="D59" s="3">
        <v>3210</v>
      </c>
      <c r="E59" s="2" t="s">
        <v>72</v>
      </c>
      <c r="F59" s="4">
        <v>50000</v>
      </c>
      <c r="G59" s="4"/>
      <c r="H59" s="4"/>
      <c r="I59" s="5">
        <f t="shared" si="0"/>
        <v>50000</v>
      </c>
    </row>
    <row r="60" spans="2:9" x14ac:dyDescent="0.25">
      <c r="B60" s="6"/>
      <c r="C60" s="6"/>
      <c r="D60" s="3">
        <v>3305</v>
      </c>
      <c r="E60" s="2" t="s">
        <v>73</v>
      </c>
      <c r="F60" s="4">
        <v>118765</v>
      </c>
      <c r="G60" s="4"/>
      <c r="H60" s="4"/>
      <c r="I60" s="5">
        <f t="shared" si="0"/>
        <v>118765</v>
      </c>
    </row>
    <row r="61" spans="2:9" x14ac:dyDescent="0.25">
      <c r="B61" s="6"/>
      <c r="C61" s="7" t="s">
        <v>74</v>
      </c>
      <c r="D61" s="8"/>
      <c r="E61" s="9"/>
      <c r="F61" s="10">
        <v>168765</v>
      </c>
      <c r="G61" s="10"/>
      <c r="H61" s="10"/>
      <c r="I61" s="11">
        <f t="shared" si="0"/>
        <v>168765</v>
      </c>
    </row>
    <row r="62" spans="2:9" x14ac:dyDescent="0.25">
      <c r="B62" s="6"/>
      <c r="C62" s="2" t="s">
        <v>75</v>
      </c>
      <c r="D62" s="3">
        <v>3201</v>
      </c>
      <c r="E62" s="2" t="s">
        <v>76</v>
      </c>
      <c r="F62" s="4">
        <v>119900</v>
      </c>
      <c r="G62" s="4"/>
      <c r="H62" s="4"/>
      <c r="I62" s="5">
        <f t="shared" si="0"/>
        <v>119900</v>
      </c>
    </row>
    <row r="63" spans="2:9" x14ac:dyDescent="0.25">
      <c r="B63" s="6"/>
      <c r="C63" s="6"/>
      <c r="D63" s="3">
        <v>3202</v>
      </c>
      <c r="E63" s="2" t="s">
        <v>77</v>
      </c>
      <c r="F63" s="4">
        <v>20000</v>
      </c>
      <c r="G63" s="4"/>
      <c r="H63" s="4"/>
      <c r="I63" s="5">
        <f t="shared" si="0"/>
        <v>20000</v>
      </c>
    </row>
    <row r="64" spans="2:9" x14ac:dyDescent="0.25">
      <c r="B64" s="6"/>
      <c r="C64" s="6"/>
      <c r="D64" s="3">
        <v>3314</v>
      </c>
      <c r="E64" s="2" t="s">
        <v>78</v>
      </c>
      <c r="F64" s="4">
        <v>32950</v>
      </c>
      <c r="G64" s="4"/>
      <c r="H64" s="4"/>
      <c r="I64" s="5">
        <f t="shared" si="0"/>
        <v>32950</v>
      </c>
    </row>
    <row r="65" spans="2:9" x14ac:dyDescent="0.25">
      <c r="B65" s="6"/>
      <c r="C65" s="6"/>
      <c r="D65" s="3">
        <v>3350</v>
      </c>
      <c r="E65" s="2" t="s">
        <v>79</v>
      </c>
      <c r="F65" s="4">
        <v>30000</v>
      </c>
      <c r="G65" s="4"/>
      <c r="H65" s="4"/>
      <c r="I65" s="5">
        <f t="shared" si="0"/>
        <v>30000</v>
      </c>
    </row>
    <row r="66" spans="2:9" x14ac:dyDescent="0.25">
      <c r="B66" s="6"/>
      <c r="C66" s="6"/>
      <c r="D66" s="3">
        <v>3522</v>
      </c>
      <c r="E66" s="2" t="s">
        <v>80</v>
      </c>
      <c r="F66" s="4">
        <v>10580</v>
      </c>
      <c r="G66" s="4"/>
      <c r="H66" s="4"/>
      <c r="I66" s="5">
        <f t="shared" si="0"/>
        <v>10580</v>
      </c>
    </row>
    <row r="67" spans="2:9" x14ac:dyDescent="0.25">
      <c r="B67" s="6"/>
      <c r="C67" s="6"/>
      <c r="D67" s="3">
        <v>3598</v>
      </c>
      <c r="E67" s="2" t="s">
        <v>81</v>
      </c>
      <c r="F67" s="4">
        <v>4225</v>
      </c>
      <c r="G67" s="4"/>
      <c r="H67" s="4"/>
      <c r="I67" s="5">
        <f t="shared" si="0"/>
        <v>4225</v>
      </c>
    </row>
    <row r="68" spans="2:9" x14ac:dyDescent="0.25">
      <c r="B68" s="6"/>
      <c r="C68" s="6"/>
      <c r="D68" s="3">
        <v>3599</v>
      </c>
      <c r="E68" s="2" t="s">
        <v>82</v>
      </c>
      <c r="F68" s="4">
        <v>65500</v>
      </c>
      <c r="G68" s="4">
        <v>135000</v>
      </c>
      <c r="H68" s="4"/>
      <c r="I68" s="5">
        <f t="shared" ref="I68:I131" si="7">SUM(F68:H68)</f>
        <v>200500</v>
      </c>
    </row>
    <row r="69" spans="2:9" x14ac:dyDescent="0.25">
      <c r="B69" s="6"/>
      <c r="C69" s="7" t="s">
        <v>83</v>
      </c>
      <c r="D69" s="8"/>
      <c r="E69" s="9"/>
      <c r="F69" s="10">
        <v>283155</v>
      </c>
      <c r="G69" s="10">
        <v>135000</v>
      </c>
      <c r="H69" s="10"/>
      <c r="I69" s="11">
        <f t="shared" si="7"/>
        <v>418155</v>
      </c>
    </row>
    <row r="70" spans="2:9" x14ac:dyDescent="0.25">
      <c r="B70" s="12" t="s">
        <v>84</v>
      </c>
      <c r="C70" s="13"/>
      <c r="D70" s="14"/>
      <c r="E70" s="13"/>
      <c r="F70" s="15">
        <f>F58+F61+F69</f>
        <v>573920</v>
      </c>
      <c r="G70" s="15">
        <f t="shared" ref="G70" si="8">G58+G61+G69</f>
        <v>135000</v>
      </c>
      <c r="H70" s="15"/>
      <c r="I70" s="15">
        <f t="shared" si="7"/>
        <v>708920</v>
      </c>
    </row>
    <row r="71" spans="2:9" x14ac:dyDescent="0.25">
      <c r="B71" s="2" t="s">
        <v>85</v>
      </c>
      <c r="C71" s="2" t="s">
        <v>86</v>
      </c>
      <c r="D71" s="3">
        <v>3237</v>
      </c>
      <c r="E71" s="2" t="s">
        <v>87</v>
      </c>
      <c r="F71" s="4">
        <v>5377</v>
      </c>
      <c r="G71" s="4"/>
      <c r="H71" s="4"/>
      <c r="I71" s="5">
        <f t="shared" si="7"/>
        <v>5377</v>
      </c>
    </row>
    <row r="72" spans="2:9" x14ac:dyDescent="0.25">
      <c r="B72" s="6"/>
      <c r="C72" s="7" t="s">
        <v>88</v>
      </c>
      <c r="D72" s="8"/>
      <c r="E72" s="9"/>
      <c r="F72" s="10">
        <v>5377</v>
      </c>
      <c r="G72" s="10"/>
      <c r="H72" s="10"/>
      <c r="I72" s="11">
        <f t="shared" si="7"/>
        <v>5377</v>
      </c>
    </row>
    <row r="73" spans="2:9" x14ac:dyDescent="0.25">
      <c r="B73" s="6"/>
      <c r="C73" s="2" t="s">
        <v>89</v>
      </c>
      <c r="D73" s="3">
        <v>3238</v>
      </c>
      <c r="E73" s="2" t="s">
        <v>90</v>
      </c>
      <c r="F73" s="4">
        <v>11000</v>
      </c>
      <c r="G73" s="4"/>
      <c r="H73" s="4"/>
      <c r="I73" s="5">
        <f t="shared" si="7"/>
        <v>11000</v>
      </c>
    </row>
    <row r="74" spans="2:9" x14ac:dyDescent="0.25">
      <c r="B74" s="6"/>
      <c r="C74" s="7" t="s">
        <v>91</v>
      </c>
      <c r="D74" s="8"/>
      <c r="E74" s="9"/>
      <c r="F74" s="10">
        <v>11000</v>
      </c>
      <c r="G74" s="10"/>
      <c r="H74" s="10"/>
      <c r="I74" s="11">
        <f t="shared" si="7"/>
        <v>11000</v>
      </c>
    </row>
    <row r="75" spans="2:9" x14ac:dyDescent="0.25">
      <c r="B75" s="6"/>
      <c r="C75" s="2" t="s">
        <v>92</v>
      </c>
      <c r="D75" s="3">
        <v>3243</v>
      </c>
      <c r="E75" s="2" t="s">
        <v>93</v>
      </c>
      <c r="F75" s="4">
        <v>25080</v>
      </c>
      <c r="G75" s="4"/>
      <c r="H75" s="4"/>
      <c r="I75" s="5">
        <f t="shared" si="7"/>
        <v>25080</v>
      </c>
    </row>
    <row r="76" spans="2:9" x14ac:dyDescent="0.25">
      <c r="B76" s="6"/>
      <c r="C76" s="7" t="s">
        <v>94</v>
      </c>
      <c r="D76" s="8"/>
      <c r="E76" s="9"/>
      <c r="F76" s="10">
        <v>25080</v>
      </c>
      <c r="G76" s="10"/>
      <c r="H76" s="10"/>
      <c r="I76" s="11">
        <f t="shared" si="7"/>
        <v>25080</v>
      </c>
    </row>
    <row r="77" spans="2:9" x14ac:dyDescent="0.25">
      <c r="B77" s="6"/>
      <c r="C77" s="2" t="s">
        <v>95</v>
      </c>
      <c r="D77" s="3">
        <v>3541</v>
      </c>
      <c r="E77" s="2" t="s">
        <v>96</v>
      </c>
      <c r="F77" s="4">
        <v>23500</v>
      </c>
      <c r="G77" s="4"/>
      <c r="H77" s="4"/>
      <c r="I77" s="5">
        <f t="shared" si="7"/>
        <v>23500</v>
      </c>
    </row>
    <row r="78" spans="2:9" x14ac:dyDescent="0.25">
      <c r="B78" s="6"/>
      <c r="C78" s="7" t="s">
        <v>97</v>
      </c>
      <c r="D78" s="8"/>
      <c r="E78" s="9"/>
      <c r="F78" s="10">
        <v>23500</v>
      </c>
      <c r="G78" s="10"/>
      <c r="H78" s="10"/>
      <c r="I78" s="11">
        <f t="shared" si="7"/>
        <v>23500</v>
      </c>
    </row>
    <row r="79" spans="2:9" x14ac:dyDescent="0.25">
      <c r="B79" s="6"/>
      <c r="C79" s="2" t="s">
        <v>98</v>
      </c>
      <c r="D79" s="3">
        <v>3605</v>
      </c>
      <c r="E79" s="2" t="s">
        <v>99</v>
      </c>
      <c r="F79" s="4">
        <v>8200</v>
      </c>
      <c r="G79" s="4"/>
      <c r="H79" s="4"/>
      <c r="I79" s="5">
        <f t="shared" si="7"/>
        <v>8200</v>
      </c>
    </row>
    <row r="80" spans="2:9" x14ac:dyDescent="0.25">
      <c r="B80" s="6"/>
      <c r="C80" s="7" t="s">
        <v>100</v>
      </c>
      <c r="D80" s="8"/>
      <c r="E80" s="9"/>
      <c r="F80" s="10">
        <v>8200</v>
      </c>
      <c r="G80" s="10"/>
      <c r="H80" s="10"/>
      <c r="I80" s="11">
        <f t="shared" si="7"/>
        <v>8200</v>
      </c>
    </row>
    <row r="81" spans="2:9" x14ac:dyDescent="0.25">
      <c r="B81" s="6"/>
      <c r="C81" s="2" t="s">
        <v>101</v>
      </c>
      <c r="D81" s="3">
        <v>3604</v>
      </c>
      <c r="E81" s="2" t="s">
        <v>102</v>
      </c>
      <c r="F81" s="4">
        <v>2597</v>
      </c>
      <c r="G81" s="4"/>
      <c r="H81" s="4"/>
      <c r="I81" s="5">
        <f t="shared" si="7"/>
        <v>2597</v>
      </c>
    </row>
    <row r="82" spans="2:9" x14ac:dyDescent="0.25">
      <c r="B82" s="6"/>
      <c r="C82" s="7" t="s">
        <v>103</v>
      </c>
      <c r="D82" s="8"/>
      <c r="E82" s="9"/>
      <c r="F82" s="10">
        <v>2597</v>
      </c>
      <c r="G82" s="10"/>
      <c r="H82" s="10"/>
      <c r="I82" s="11">
        <f t="shared" si="7"/>
        <v>2597</v>
      </c>
    </row>
    <row r="83" spans="2:9" x14ac:dyDescent="0.25">
      <c r="B83" s="12" t="s">
        <v>104</v>
      </c>
      <c r="C83" s="13"/>
      <c r="D83" s="14"/>
      <c r="E83" s="13"/>
      <c r="F83" s="15">
        <f>F72+F74+F76+F78+F80+F82</f>
        <v>75754</v>
      </c>
      <c r="G83" s="15">
        <f t="shared" ref="G83" si="9">G72+G74+G76+G78+G80+G82</f>
        <v>0</v>
      </c>
      <c r="H83" s="15"/>
      <c r="I83" s="15">
        <f t="shared" si="7"/>
        <v>75754</v>
      </c>
    </row>
    <row r="84" spans="2:9" x14ac:dyDescent="0.25">
      <c r="B84" s="2" t="s">
        <v>105</v>
      </c>
      <c r="C84" s="2" t="s">
        <v>106</v>
      </c>
      <c r="D84" s="3">
        <v>3218</v>
      </c>
      <c r="E84" s="2" t="s">
        <v>107</v>
      </c>
      <c r="F84" s="4">
        <v>11240</v>
      </c>
      <c r="G84" s="4"/>
      <c r="H84" s="4"/>
      <c r="I84" s="5">
        <f t="shared" si="7"/>
        <v>11240</v>
      </c>
    </row>
    <row r="85" spans="2:9" x14ac:dyDescent="0.25">
      <c r="B85" s="6"/>
      <c r="C85" s="6"/>
      <c r="D85" s="3">
        <v>3601</v>
      </c>
      <c r="E85" s="2" t="s">
        <v>108</v>
      </c>
      <c r="F85" s="4">
        <v>38980</v>
      </c>
      <c r="G85" s="4"/>
      <c r="H85" s="4"/>
      <c r="I85" s="5">
        <f t="shared" si="7"/>
        <v>38980</v>
      </c>
    </row>
    <row r="86" spans="2:9" x14ac:dyDescent="0.25">
      <c r="B86" s="6"/>
      <c r="C86" s="7" t="s">
        <v>109</v>
      </c>
      <c r="D86" s="8"/>
      <c r="E86" s="9"/>
      <c r="F86" s="10">
        <v>50220</v>
      </c>
      <c r="G86" s="10"/>
      <c r="H86" s="10"/>
      <c r="I86" s="11">
        <f t="shared" si="7"/>
        <v>50220</v>
      </c>
    </row>
    <row r="87" spans="2:9" x14ac:dyDescent="0.25">
      <c r="B87" s="6"/>
      <c r="C87" s="2" t="s">
        <v>110</v>
      </c>
      <c r="D87" s="3">
        <v>3600</v>
      </c>
      <c r="E87" s="2" t="s">
        <v>111</v>
      </c>
      <c r="F87" s="4">
        <v>20480</v>
      </c>
      <c r="G87" s="4"/>
      <c r="H87" s="4"/>
      <c r="I87" s="5">
        <f t="shared" si="7"/>
        <v>20480</v>
      </c>
    </row>
    <row r="88" spans="2:9" x14ac:dyDescent="0.25">
      <c r="B88" s="6"/>
      <c r="C88" s="6"/>
      <c r="D88" s="3">
        <v>3602</v>
      </c>
      <c r="E88" s="2" t="s">
        <v>112</v>
      </c>
      <c r="F88" s="4">
        <v>12360</v>
      </c>
      <c r="G88" s="4"/>
      <c r="H88" s="4"/>
      <c r="I88" s="5">
        <f t="shared" si="7"/>
        <v>12360</v>
      </c>
    </row>
    <row r="89" spans="2:9" x14ac:dyDescent="0.25">
      <c r="B89" s="6"/>
      <c r="C89" s="6"/>
      <c r="D89" s="3">
        <v>3603</v>
      </c>
      <c r="E89" s="2" t="s">
        <v>113</v>
      </c>
      <c r="F89" s="4">
        <v>3000</v>
      </c>
      <c r="G89" s="4"/>
      <c r="H89" s="4"/>
      <c r="I89" s="5">
        <f t="shared" si="7"/>
        <v>3000</v>
      </c>
    </row>
    <row r="90" spans="2:9" x14ac:dyDescent="0.25">
      <c r="B90" s="6"/>
      <c r="C90" s="7" t="s">
        <v>114</v>
      </c>
      <c r="D90" s="8"/>
      <c r="E90" s="9"/>
      <c r="F90" s="10">
        <v>35840</v>
      </c>
      <c r="G90" s="10"/>
      <c r="H90" s="10"/>
      <c r="I90" s="11">
        <f t="shared" si="7"/>
        <v>35840</v>
      </c>
    </row>
    <row r="91" spans="2:9" x14ac:dyDescent="0.25">
      <c r="B91" s="6"/>
      <c r="C91" s="2" t="s">
        <v>115</v>
      </c>
      <c r="D91" s="3">
        <v>3268</v>
      </c>
      <c r="E91" s="2" t="s">
        <v>116</v>
      </c>
      <c r="F91" s="4">
        <v>22000</v>
      </c>
      <c r="G91" s="4"/>
      <c r="H91" s="4"/>
      <c r="I91" s="5">
        <f t="shared" si="7"/>
        <v>22000</v>
      </c>
    </row>
    <row r="92" spans="2:9" x14ac:dyDescent="0.25">
      <c r="B92" s="6"/>
      <c r="C92" s="6"/>
      <c r="D92" s="3">
        <v>3370</v>
      </c>
      <c r="E92" s="2" t="s">
        <v>117</v>
      </c>
      <c r="F92" s="4">
        <v>15040</v>
      </c>
      <c r="G92" s="4"/>
      <c r="H92" s="4"/>
      <c r="I92" s="5">
        <f t="shared" si="7"/>
        <v>15040</v>
      </c>
    </row>
    <row r="93" spans="2:9" x14ac:dyDescent="0.25">
      <c r="B93" s="6"/>
      <c r="C93" s="6"/>
      <c r="D93" s="3">
        <v>3382</v>
      </c>
      <c r="E93" s="2" t="s">
        <v>118</v>
      </c>
      <c r="F93" s="4">
        <v>15000</v>
      </c>
      <c r="G93" s="4"/>
      <c r="H93" s="4"/>
      <c r="I93" s="5">
        <f t="shared" si="7"/>
        <v>15000</v>
      </c>
    </row>
    <row r="94" spans="2:9" x14ac:dyDescent="0.25">
      <c r="B94" s="6"/>
      <c r="C94" s="6"/>
      <c r="D94" s="3">
        <v>3580</v>
      </c>
      <c r="E94" s="2" t="s">
        <v>119</v>
      </c>
      <c r="F94" s="4">
        <v>15000</v>
      </c>
      <c r="G94" s="4"/>
      <c r="H94" s="4"/>
      <c r="I94" s="5">
        <f t="shared" si="7"/>
        <v>15000</v>
      </c>
    </row>
    <row r="95" spans="2:9" x14ac:dyDescent="0.25">
      <c r="B95" s="6"/>
      <c r="C95" s="6"/>
      <c r="D95" s="3">
        <v>3583</v>
      </c>
      <c r="E95" s="2" t="s">
        <v>120</v>
      </c>
      <c r="F95" s="4">
        <v>16999</v>
      </c>
      <c r="G95" s="4"/>
      <c r="H95" s="4"/>
      <c r="I95" s="5">
        <f t="shared" si="7"/>
        <v>16999</v>
      </c>
    </row>
    <row r="96" spans="2:9" x14ac:dyDescent="0.25">
      <c r="B96" s="6"/>
      <c r="C96" s="7" t="s">
        <v>121</v>
      </c>
      <c r="D96" s="8"/>
      <c r="E96" s="9"/>
      <c r="F96" s="10">
        <v>84039</v>
      </c>
      <c r="G96" s="10"/>
      <c r="H96" s="10"/>
      <c r="I96" s="11">
        <f t="shared" si="7"/>
        <v>84039</v>
      </c>
    </row>
    <row r="97" spans="2:9" x14ac:dyDescent="0.25">
      <c r="B97" s="6"/>
      <c r="C97" s="2" t="s">
        <v>122</v>
      </c>
      <c r="D97" s="3">
        <v>3208</v>
      </c>
      <c r="E97" s="2" t="s">
        <v>123</v>
      </c>
      <c r="F97" s="4">
        <v>8000</v>
      </c>
      <c r="G97" s="4"/>
      <c r="H97" s="4"/>
      <c r="I97" s="5">
        <f t="shared" si="7"/>
        <v>8000</v>
      </c>
    </row>
    <row r="98" spans="2:9" x14ac:dyDescent="0.25">
      <c r="B98" s="6"/>
      <c r="C98" s="6"/>
      <c r="D98" s="3">
        <v>3258</v>
      </c>
      <c r="E98" s="2" t="s">
        <v>124</v>
      </c>
      <c r="F98" s="4">
        <v>5700</v>
      </c>
      <c r="G98" s="4"/>
      <c r="H98" s="4"/>
      <c r="I98" s="5">
        <f t="shared" si="7"/>
        <v>5700</v>
      </c>
    </row>
    <row r="99" spans="2:9" x14ac:dyDescent="0.25">
      <c r="B99" s="6"/>
      <c r="C99" s="6"/>
      <c r="D99" s="3">
        <v>3531</v>
      </c>
      <c r="E99" s="2" t="s">
        <v>125</v>
      </c>
      <c r="F99" s="4">
        <v>80000</v>
      </c>
      <c r="G99" s="4"/>
      <c r="H99" s="4"/>
      <c r="I99" s="5">
        <f t="shared" si="7"/>
        <v>80000</v>
      </c>
    </row>
    <row r="100" spans="2:9" x14ac:dyDescent="0.25">
      <c r="B100" s="6"/>
      <c r="C100" s="7" t="s">
        <v>126</v>
      </c>
      <c r="D100" s="8"/>
      <c r="E100" s="9"/>
      <c r="F100" s="10">
        <v>93700</v>
      </c>
      <c r="G100" s="10"/>
      <c r="H100" s="10"/>
      <c r="I100" s="11">
        <f t="shared" si="7"/>
        <v>93700</v>
      </c>
    </row>
    <row r="101" spans="2:9" x14ac:dyDescent="0.25">
      <c r="B101" s="12" t="s">
        <v>127</v>
      </c>
      <c r="C101" s="13"/>
      <c r="D101" s="14"/>
      <c r="E101" s="13"/>
      <c r="F101" s="15">
        <f>F86+F90+F96+F100</f>
        <v>263799</v>
      </c>
      <c r="G101" s="15">
        <f t="shared" ref="G101" si="10">G86+G90+G96+G100</f>
        <v>0</v>
      </c>
      <c r="H101" s="15"/>
      <c r="I101" s="15">
        <f t="shared" si="7"/>
        <v>263799</v>
      </c>
    </row>
    <row r="102" spans="2:9" x14ac:dyDescent="0.25">
      <c r="B102" s="2" t="s">
        <v>128</v>
      </c>
      <c r="C102" s="2" t="s">
        <v>129</v>
      </c>
      <c r="D102" s="3">
        <v>3334</v>
      </c>
      <c r="E102" s="2" t="s">
        <v>130</v>
      </c>
      <c r="F102" s="4">
        <v>62522</v>
      </c>
      <c r="G102" s="4"/>
      <c r="H102" s="4"/>
      <c r="I102" s="5">
        <f t="shared" si="7"/>
        <v>62522</v>
      </c>
    </row>
    <row r="103" spans="2:9" x14ac:dyDescent="0.25">
      <c r="B103" s="6"/>
      <c r="C103" s="6"/>
      <c r="D103" s="3">
        <v>3360</v>
      </c>
      <c r="E103" s="2" t="s">
        <v>131</v>
      </c>
      <c r="F103" s="4">
        <v>79522</v>
      </c>
      <c r="G103" s="4"/>
      <c r="H103" s="4"/>
      <c r="I103" s="5">
        <f t="shared" si="7"/>
        <v>79522</v>
      </c>
    </row>
    <row r="104" spans="2:9" x14ac:dyDescent="0.25">
      <c r="B104" s="6"/>
      <c r="C104" s="29" t="s">
        <v>132</v>
      </c>
      <c r="D104" s="8"/>
      <c r="E104" s="9"/>
      <c r="F104" s="10">
        <v>142044</v>
      </c>
      <c r="G104" s="10"/>
      <c r="H104" s="10"/>
      <c r="I104" s="11">
        <f t="shared" si="7"/>
        <v>142044</v>
      </c>
    </row>
    <row r="105" spans="2:9" s="36" customFormat="1" x14ac:dyDescent="0.25">
      <c r="B105" s="30"/>
      <c r="C105" s="31" t="s">
        <v>207</v>
      </c>
      <c r="D105" s="32">
        <v>3998</v>
      </c>
      <c r="E105" s="33" t="s">
        <v>208</v>
      </c>
      <c r="F105" s="34"/>
      <c r="G105" s="34"/>
      <c r="H105" s="34">
        <v>21000</v>
      </c>
      <c r="I105" s="35">
        <f>SUM(F105:H105)</f>
        <v>21000</v>
      </c>
    </row>
    <row r="106" spans="2:9" x14ac:dyDescent="0.25">
      <c r="B106" s="6"/>
      <c r="C106" s="29" t="s">
        <v>209</v>
      </c>
      <c r="D106" s="8"/>
      <c r="E106" s="9"/>
      <c r="F106" s="11">
        <f t="shared" ref="F106:H106" si="11">SUM(F105)</f>
        <v>0</v>
      </c>
      <c r="G106" s="11">
        <f t="shared" si="11"/>
        <v>0</v>
      </c>
      <c r="H106" s="11">
        <f t="shared" si="11"/>
        <v>21000</v>
      </c>
      <c r="I106" s="11">
        <f>SUM(I105)</f>
        <v>21000</v>
      </c>
    </row>
    <row r="107" spans="2:9" x14ac:dyDescent="0.25">
      <c r="B107" s="6"/>
      <c r="C107" s="2" t="s">
        <v>133</v>
      </c>
      <c r="D107" s="3">
        <v>3205</v>
      </c>
      <c r="E107" s="2" t="s">
        <v>134</v>
      </c>
      <c r="F107" s="4">
        <v>37500</v>
      </c>
      <c r="G107" s="4"/>
      <c r="H107" s="4"/>
      <c r="I107" s="5">
        <f t="shared" si="7"/>
        <v>37500</v>
      </c>
    </row>
    <row r="108" spans="2:9" x14ac:dyDescent="0.25">
      <c r="B108" s="6"/>
      <c r="C108" s="7" t="s">
        <v>135</v>
      </c>
      <c r="D108" s="8"/>
      <c r="E108" s="9"/>
      <c r="F108" s="10">
        <v>37500</v>
      </c>
      <c r="G108" s="10"/>
      <c r="H108" s="10"/>
      <c r="I108" s="11">
        <f t="shared" si="7"/>
        <v>37500</v>
      </c>
    </row>
    <row r="109" spans="2:9" x14ac:dyDescent="0.25">
      <c r="B109" s="6"/>
      <c r="C109" s="2" t="s">
        <v>136</v>
      </c>
      <c r="D109" s="3">
        <v>3313</v>
      </c>
      <c r="E109" s="2" t="s">
        <v>137</v>
      </c>
      <c r="F109" s="4">
        <v>46100</v>
      </c>
      <c r="G109" s="4"/>
      <c r="H109" s="4"/>
      <c r="I109" s="5">
        <f t="shared" si="7"/>
        <v>46100</v>
      </c>
    </row>
    <row r="110" spans="2:9" x14ac:dyDescent="0.25">
      <c r="B110" s="6"/>
      <c r="C110" s="6"/>
      <c r="D110" s="3">
        <v>3606</v>
      </c>
      <c r="E110" s="2" t="s">
        <v>138</v>
      </c>
      <c r="F110" s="4">
        <v>4335</v>
      </c>
      <c r="G110" s="4"/>
      <c r="H110" s="4"/>
      <c r="I110" s="5">
        <f t="shared" si="7"/>
        <v>4335</v>
      </c>
    </row>
    <row r="111" spans="2:9" x14ac:dyDescent="0.25">
      <c r="B111" s="6"/>
      <c r="C111" s="6"/>
      <c r="D111" s="3">
        <v>3608</v>
      </c>
      <c r="E111" s="2" t="s">
        <v>139</v>
      </c>
      <c r="F111" s="4">
        <v>5705</v>
      </c>
      <c r="G111" s="4"/>
      <c r="H111" s="4"/>
      <c r="I111" s="5">
        <f t="shared" si="7"/>
        <v>5705</v>
      </c>
    </row>
    <row r="112" spans="2:9" x14ac:dyDescent="0.25">
      <c r="B112" s="6"/>
      <c r="C112" s="6"/>
      <c r="D112" s="3">
        <v>3609</v>
      </c>
      <c r="E112" s="2" t="s">
        <v>140</v>
      </c>
      <c r="F112" s="4">
        <v>7350</v>
      </c>
      <c r="G112" s="4"/>
      <c r="H112" s="4"/>
      <c r="I112" s="5">
        <f t="shared" si="7"/>
        <v>7350</v>
      </c>
    </row>
    <row r="113" spans="2:9" x14ac:dyDescent="0.25">
      <c r="B113" s="6"/>
      <c r="C113" s="29" t="s">
        <v>141</v>
      </c>
      <c r="D113" s="8"/>
      <c r="E113" s="9"/>
      <c r="F113" s="10">
        <v>63490</v>
      </c>
      <c r="G113" s="10"/>
      <c r="H113" s="10"/>
      <c r="I113" s="11">
        <f t="shared" si="7"/>
        <v>63490</v>
      </c>
    </row>
    <row r="114" spans="2:9" x14ac:dyDescent="0.25">
      <c r="B114" s="6"/>
      <c r="C114" s="20" t="s">
        <v>142</v>
      </c>
      <c r="D114" s="3">
        <v>3573</v>
      </c>
      <c r="E114" s="2" t="s">
        <v>143</v>
      </c>
      <c r="F114" s="4">
        <v>14950</v>
      </c>
      <c r="G114" s="4"/>
      <c r="H114" s="4"/>
      <c r="I114" s="5">
        <f t="shared" si="7"/>
        <v>14950</v>
      </c>
    </row>
    <row r="115" spans="2:9" x14ac:dyDescent="0.25">
      <c r="B115" s="6"/>
      <c r="C115" s="7" t="s">
        <v>144</v>
      </c>
      <c r="D115" s="8"/>
      <c r="E115" s="9"/>
      <c r="F115" s="10">
        <v>14950</v>
      </c>
      <c r="G115" s="10"/>
      <c r="H115" s="10"/>
      <c r="I115" s="11">
        <f t="shared" si="7"/>
        <v>14950</v>
      </c>
    </row>
    <row r="116" spans="2:9" x14ac:dyDescent="0.25">
      <c r="B116" s="6"/>
      <c r="C116" s="2" t="s">
        <v>145</v>
      </c>
      <c r="D116" s="3">
        <v>3607</v>
      </c>
      <c r="E116" s="2" t="s">
        <v>146</v>
      </c>
      <c r="F116" s="4">
        <v>42860</v>
      </c>
      <c r="G116" s="4"/>
      <c r="H116" s="4"/>
      <c r="I116" s="5">
        <f t="shared" si="7"/>
        <v>42860</v>
      </c>
    </row>
    <row r="117" spans="2:9" x14ac:dyDescent="0.25">
      <c r="B117" s="6"/>
      <c r="C117" s="7" t="s">
        <v>147</v>
      </c>
      <c r="D117" s="8"/>
      <c r="E117" s="9"/>
      <c r="F117" s="10">
        <v>42860</v>
      </c>
      <c r="G117" s="10"/>
      <c r="H117" s="10"/>
      <c r="I117" s="11">
        <f t="shared" si="7"/>
        <v>42860</v>
      </c>
    </row>
    <row r="118" spans="2:9" x14ac:dyDescent="0.25">
      <c r="B118" s="6"/>
      <c r="C118" s="2" t="s">
        <v>148</v>
      </c>
      <c r="D118" s="3">
        <v>3381</v>
      </c>
      <c r="E118" s="2" t="s">
        <v>149</v>
      </c>
      <c r="F118" s="4">
        <v>37095</v>
      </c>
      <c r="G118" s="4"/>
      <c r="H118" s="4"/>
      <c r="I118" s="5">
        <f t="shared" si="7"/>
        <v>37095</v>
      </c>
    </row>
    <row r="119" spans="2:9" x14ac:dyDescent="0.25">
      <c r="B119" s="6"/>
      <c r="C119" s="6"/>
      <c r="D119" s="3">
        <v>3584</v>
      </c>
      <c r="E119" s="2" t="s">
        <v>150</v>
      </c>
      <c r="F119" s="4">
        <v>30000</v>
      </c>
      <c r="G119" s="4"/>
      <c r="H119" s="4"/>
      <c r="I119" s="5">
        <f t="shared" si="7"/>
        <v>30000</v>
      </c>
    </row>
    <row r="120" spans="2:9" x14ac:dyDescent="0.25">
      <c r="B120" s="6"/>
      <c r="C120" s="7" t="s">
        <v>151</v>
      </c>
      <c r="D120" s="8"/>
      <c r="E120" s="9"/>
      <c r="F120" s="10">
        <v>67095</v>
      </c>
      <c r="G120" s="10"/>
      <c r="H120" s="10"/>
      <c r="I120" s="11">
        <f t="shared" si="7"/>
        <v>67095</v>
      </c>
    </row>
    <row r="121" spans="2:9" x14ac:dyDescent="0.25">
      <c r="B121" s="12" t="s">
        <v>152</v>
      </c>
      <c r="C121" s="13"/>
      <c r="D121" s="14"/>
      <c r="E121" s="13"/>
      <c r="F121" s="15">
        <f>F104+F106+F108+F113+F115+F117+F120</f>
        <v>367939</v>
      </c>
      <c r="G121" s="15">
        <f t="shared" ref="G121:I121" si="12">G104+G106+G108+G113+G115+G117+G120</f>
        <v>0</v>
      </c>
      <c r="H121" s="15">
        <f t="shared" si="12"/>
        <v>21000</v>
      </c>
      <c r="I121" s="15">
        <f t="shared" si="12"/>
        <v>388939</v>
      </c>
    </row>
    <row r="122" spans="2:9" x14ac:dyDescent="0.25">
      <c r="B122" s="2" t="s">
        <v>153</v>
      </c>
      <c r="C122" s="2" t="s">
        <v>154</v>
      </c>
      <c r="D122" s="3">
        <v>3351</v>
      </c>
      <c r="E122" s="2" t="s">
        <v>155</v>
      </c>
      <c r="F122" s="4">
        <v>73050</v>
      </c>
      <c r="G122" s="4"/>
      <c r="H122" s="4"/>
      <c r="I122" s="5">
        <f t="shared" si="7"/>
        <v>73050</v>
      </c>
    </row>
    <row r="123" spans="2:9" x14ac:dyDescent="0.25">
      <c r="B123" s="6"/>
      <c r="C123" s="6"/>
      <c r="D123" s="3">
        <v>3359</v>
      </c>
      <c r="E123" s="2" t="s">
        <v>156</v>
      </c>
      <c r="F123" s="4">
        <v>9950</v>
      </c>
      <c r="G123" s="4"/>
      <c r="H123" s="4"/>
      <c r="I123" s="5">
        <f t="shared" si="7"/>
        <v>9950</v>
      </c>
    </row>
    <row r="124" spans="2:9" x14ac:dyDescent="0.25">
      <c r="B124" s="6"/>
      <c r="C124" s="7" t="s">
        <v>157</v>
      </c>
      <c r="D124" s="8"/>
      <c r="E124" s="9"/>
      <c r="F124" s="10">
        <v>83000</v>
      </c>
      <c r="G124" s="10"/>
      <c r="H124" s="10"/>
      <c r="I124" s="11">
        <f t="shared" si="7"/>
        <v>83000</v>
      </c>
    </row>
    <row r="125" spans="2:9" x14ac:dyDescent="0.25">
      <c r="B125" s="6"/>
      <c r="C125" s="2" t="s">
        <v>158</v>
      </c>
      <c r="D125" s="3">
        <v>3367</v>
      </c>
      <c r="E125" s="2" t="s">
        <v>159</v>
      </c>
      <c r="F125" s="4">
        <v>11000</v>
      </c>
      <c r="G125" s="4"/>
      <c r="H125" s="4"/>
      <c r="I125" s="5">
        <f t="shared" si="7"/>
        <v>11000</v>
      </c>
    </row>
    <row r="126" spans="2:9" x14ac:dyDescent="0.25">
      <c r="B126" s="6"/>
      <c r="C126" s="7" t="s">
        <v>160</v>
      </c>
      <c r="D126" s="8"/>
      <c r="E126" s="9"/>
      <c r="F126" s="10">
        <v>11000</v>
      </c>
      <c r="G126" s="10"/>
      <c r="H126" s="10"/>
      <c r="I126" s="11">
        <f t="shared" si="7"/>
        <v>11000</v>
      </c>
    </row>
    <row r="127" spans="2:9" x14ac:dyDescent="0.25">
      <c r="B127" s="6"/>
      <c r="C127" s="2" t="s">
        <v>161</v>
      </c>
      <c r="D127" s="3">
        <v>3281</v>
      </c>
      <c r="E127" s="2" t="s">
        <v>162</v>
      </c>
      <c r="F127" s="4">
        <v>3000</v>
      </c>
      <c r="G127" s="4"/>
      <c r="H127" s="4"/>
      <c r="I127" s="5">
        <f t="shared" si="7"/>
        <v>3000</v>
      </c>
    </row>
    <row r="128" spans="2:9" x14ac:dyDescent="0.25">
      <c r="B128" s="6"/>
      <c r="C128" s="7" t="s">
        <v>163</v>
      </c>
      <c r="D128" s="8"/>
      <c r="E128" s="9"/>
      <c r="F128" s="10">
        <v>3000</v>
      </c>
      <c r="G128" s="10"/>
      <c r="H128" s="10"/>
      <c r="I128" s="11">
        <f t="shared" si="7"/>
        <v>3000</v>
      </c>
    </row>
    <row r="129" spans="2:9" x14ac:dyDescent="0.25">
      <c r="B129" s="6"/>
      <c r="C129" s="2" t="s">
        <v>164</v>
      </c>
      <c r="D129" s="3">
        <v>3614</v>
      </c>
      <c r="E129" s="2" t="s">
        <v>165</v>
      </c>
      <c r="F129" s="4">
        <v>15000</v>
      </c>
      <c r="G129" s="4"/>
      <c r="H129" s="4"/>
      <c r="I129" s="5">
        <f t="shared" si="7"/>
        <v>15000</v>
      </c>
    </row>
    <row r="130" spans="2:9" x14ac:dyDescent="0.25">
      <c r="B130" s="6"/>
      <c r="C130" s="7" t="s">
        <v>166</v>
      </c>
      <c r="D130" s="8"/>
      <c r="E130" s="9"/>
      <c r="F130" s="10">
        <v>15000</v>
      </c>
      <c r="G130" s="10"/>
      <c r="H130" s="10"/>
      <c r="I130" s="11">
        <f t="shared" si="7"/>
        <v>15000</v>
      </c>
    </row>
    <row r="131" spans="2:9" x14ac:dyDescent="0.25">
      <c r="B131" s="6"/>
      <c r="C131" s="2" t="s">
        <v>167</v>
      </c>
      <c r="D131" s="3">
        <v>3236</v>
      </c>
      <c r="E131" s="2" t="s">
        <v>168</v>
      </c>
      <c r="F131" s="4">
        <v>64900</v>
      </c>
      <c r="G131" s="4"/>
      <c r="H131" s="4"/>
      <c r="I131" s="5">
        <f t="shared" si="7"/>
        <v>64900</v>
      </c>
    </row>
    <row r="132" spans="2:9" x14ac:dyDescent="0.25">
      <c r="B132" s="6"/>
      <c r="C132" s="7" t="s">
        <v>169</v>
      </c>
      <c r="D132" s="8"/>
      <c r="E132" s="9"/>
      <c r="F132" s="10">
        <v>64900</v>
      </c>
      <c r="G132" s="10"/>
      <c r="H132" s="10"/>
      <c r="I132" s="11">
        <f t="shared" ref="I132:I161" si="13">SUM(F132:H132)</f>
        <v>64900</v>
      </c>
    </row>
    <row r="133" spans="2:9" x14ac:dyDescent="0.25">
      <c r="B133" s="6"/>
      <c r="C133" s="2" t="s">
        <v>170</v>
      </c>
      <c r="D133" s="3">
        <v>3613</v>
      </c>
      <c r="E133" s="2" t="s">
        <v>171</v>
      </c>
      <c r="F133" s="4">
        <v>30000</v>
      </c>
      <c r="G133" s="4"/>
      <c r="H133" s="4"/>
      <c r="I133" s="5">
        <f t="shared" si="13"/>
        <v>30000</v>
      </c>
    </row>
    <row r="134" spans="2:9" x14ac:dyDescent="0.25">
      <c r="B134" s="6"/>
      <c r="C134" s="7" t="s">
        <v>172</v>
      </c>
      <c r="D134" s="8"/>
      <c r="E134" s="9"/>
      <c r="F134" s="10">
        <v>30000</v>
      </c>
      <c r="G134" s="10"/>
      <c r="H134" s="10"/>
      <c r="I134" s="11">
        <f t="shared" si="13"/>
        <v>30000</v>
      </c>
    </row>
    <row r="135" spans="2:9" x14ac:dyDescent="0.25">
      <c r="B135" s="6"/>
      <c r="C135" s="2" t="s">
        <v>173</v>
      </c>
      <c r="D135" s="3">
        <v>3239</v>
      </c>
      <c r="E135" s="2" t="s">
        <v>174</v>
      </c>
      <c r="F135" s="4">
        <v>38700</v>
      </c>
      <c r="G135" s="4"/>
      <c r="H135" s="4"/>
      <c r="I135" s="5">
        <f t="shared" si="13"/>
        <v>38700</v>
      </c>
    </row>
    <row r="136" spans="2:9" x14ac:dyDescent="0.25">
      <c r="B136" s="6"/>
      <c r="C136" s="6"/>
      <c r="D136" s="3">
        <v>3356</v>
      </c>
      <c r="E136" s="2" t="s">
        <v>175</v>
      </c>
      <c r="F136" s="4">
        <v>72000</v>
      </c>
      <c r="G136" s="4"/>
      <c r="H136" s="4"/>
      <c r="I136" s="5">
        <f t="shared" si="13"/>
        <v>72000</v>
      </c>
    </row>
    <row r="137" spans="2:9" x14ac:dyDescent="0.25">
      <c r="B137" s="6"/>
      <c r="C137" s="6"/>
      <c r="D137" s="3">
        <v>3518</v>
      </c>
      <c r="E137" s="2" t="s">
        <v>176</v>
      </c>
      <c r="F137" s="4">
        <v>39000</v>
      </c>
      <c r="G137" s="4"/>
      <c r="H137" s="4"/>
      <c r="I137" s="5">
        <f t="shared" si="13"/>
        <v>39000</v>
      </c>
    </row>
    <row r="138" spans="2:9" x14ac:dyDescent="0.25">
      <c r="B138" s="6"/>
      <c r="C138" s="6"/>
      <c r="D138" s="3">
        <v>3521</v>
      </c>
      <c r="E138" s="2" t="s">
        <v>177</v>
      </c>
      <c r="F138" s="4">
        <v>52500</v>
      </c>
      <c r="G138" s="4"/>
      <c r="H138" s="4"/>
      <c r="I138" s="5">
        <f t="shared" si="13"/>
        <v>52500</v>
      </c>
    </row>
    <row r="139" spans="2:9" x14ac:dyDescent="0.25">
      <c r="B139" s="6"/>
      <c r="C139" s="6"/>
      <c r="D139" s="3">
        <v>3611</v>
      </c>
      <c r="E139" s="2" t="s">
        <v>178</v>
      </c>
      <c r="F139" s="4">
        <v>100000</v>
      </c>
      <c r="G139" s="4"/>
      <c r="H139" s="4"/>
      <c r="I139" s="5">
        <f t="shared" si="13"/>
        <v>100000</v>
      </c>
    </row>
    <row r="140" spans="2:9" x14ac:dyDescent="0.25">
      <c r="B140" s="6"/>
      <c r="C140" s="6"/>
      <c r="D140" s="3">
        <v>3612</v>
      </c>
      <c r="E140" s="2" t="s">
        <v>179</v>
      </c>
      <c r="F140" s="4">
        <v>61680</v>
      </c>
      <c r="G140" s="4"/>
      <c r="H140" s="4"/>
      <c r="I140" s="5">
        <f t="shared" si="13"/>
        <v>61680</v>
      </c>
    </row>
    <row r="141" spans="2:9" x14ac:dyDescent="0.25">
      <c r="B141" s="6"/>
      <c r="C141" s="6"/>
      <c r="D141" s="3">
        <v>3615</v>
      </c>
      <c r="E141" s="2" t="s">
        <v>180</v>
      </c>
      <c r="F141" s="4">
        <v>120000</v>
      </c>
      <c r="G141" s="4"/>
      <c r="H141" s="4"/>
      <c r="I141" s="5">
        <f t="shared" si="13"/>
        <v>120000</v>
      </c>
    </row>
    <row r="142" spans="2:9" x14ac:dyDescent="0.25">
      <c r="B142" s="6"/>
      <c r="C142" s="6"/>
      <c r="D142" s="3">
        <v>3616</v>
      </c>
      <c r="E142" s="2" t="s">
        <v>181</v>
      </c>
      <c r="F142" s="4">
        <v>115500</v>
      </c>
      <c r="G142" s="4"/>
      <c r="H142" s="4"/>
      <c r="I142" s="5">
        <f t="shared" si="13"/>
        <v>115500</v>
      </c>
    </row>
    <row r="143" spans="2:9" x14ac:dyDescent="0.25">
      <c r="B143" s="6"/>
      <c r="C143" s="7" t="s">
        <v>182</v>
      </c>
      <c r="D143" s="8"/>
      <c r="E143" s="9"/>
      <c r="F143" s="10">
        <v>599380</v>
      </c>
      <c r="G143" s="10"/>
      <c r="H143" s="10"/>
      <c r="I143" s="11">
        <f t="shared" si="13"/>
        <v>599380</v>
      </c>
    </row>
    <row r="144" spans="2:9" x14ac:dyDescent="0.25">
      <c r="B144" s="12" t="s">
        <v>183</v>
      </c>
      <c r="C144" s="13"/>
      <c r="D144" s="14"/>
      <c r="E144" s="13"/>
      <c r="F144" s="15">
        <f>F124+F126+F128+F130+F132+F134+F143</f>
        <v>806280</v>
      </c>
      <c r="G144" s="15">
        <f t="shared" ref="G144" si="14">G124+G126+G128+G130+G132+G134+G143</f>
        <v>0</v>
      </c>
      <c r="H144" s="15"/>
      <c r="I144" s="15">
        <f t="shared" si="13"/>
        <v>806280</v>
      </c>
    </row>
    <row r="145" spans="2:9" x14ac:dyDescent="0.25">
      <c r="B145" s="2" t="s">
        <v>184</v>
      </c>
      <c r="C145" s="2" t="s">
        <v>185</v>
      </c>
      <c r="D145" s="3">
        <v>3228</v>
      </c>
      <c r="E145" s="2" t="s">
        <v>186</v>
      </c>
      <c r="F145" s="4">
        <v>7398</v>
      </c>
      <c r="G145" s="4"/>
      <c r="H145" s="4"/>
      <c r="I145" s="5">
        <f t="shared" si="13"/>
        <v>7398</v>
      </c>
    </row>
    <row r="146" spans="2:9" x14ac:dyDescent="0.25">
      <c r="B146" s="6"/>
      <c r="C146" s="6"/>
      <c r="D146" s="3">
        <v>3333</v>
      </c>
      <c r="E146" s="2" t="s">
        <v>187</v>
      </c>
      <c r="F146" s="4">
        <v>25200</v>
      </c>
      <c r="G146" s="4"/>
      <c r="H146" s="4"/>
      <c r="I146" s="5">
        <f t="shared" si="13"/>
        <v>25200</v>
      </c>
    </row>
    <row r="147" spans="2:9" x14ac:dyDescent="0.25">
      <c r="B147" s="6"/>
      <c r="C147" s="7" t="s">
        <v>188</v>
      </c>
      <c r="D147" s="8"/>
      <c r="E147" s="9"/>
      <c r="F147" s="10">
        <v>32598</v>
      </c>
      <c r="G147" s="10"/>
      <c r="H147" s="10"/>
      <c r="I147" s="11">
        <f t="shared" si="13"/>
        <v>32598</v>
      </c>
    </row>
    <row r="148" spans="2:9" x14ac:dyDescent="0.25">
      <c r="B148" s="6"/>
      <c r="C148" s="2" t="s">
        <v>189</v>
      </c>
      <c r="D148" s="3">
        <v>3227</v>
      </c>
      <c r="E148" s="2" t="s">
        <v>190</v>
      </c>
      <c r="F148" s="4">
        <v>4000</v>
      </c>
      <c r="G148" s="4"/>
      <c r="H148" s="4"/>
      <c r="I148" s="5">
        <f t="shared" si="13"/>
        <v>4000</v>
      </c>
    </row>
    <row r="149" spans="2:9" x14ac:dyDescent="0.25">
      <c r="B149" s="6"/>
      <c r="C149" s="6"/>
      <c r="D149" s="3">
        <v>3617</v>
      </c>
      <c r="E149" s="2" t="s">
        <v>191</v>
      </c>
      <c r="F149" s="4">
        <v>11250</v>
      </c>
      <c r="G149" s="4"/>
      <c r="H149" s="4"/>
      <c r="I149" s="5">
        <f t="shared" si="13"/>
        <v>11250</v>
      </c>
    </row>
    <row r="150" spans="2:9" x14ac:dyDescent="0.25">
      <c r="B150" s="6"/>
      <c r="C150" s="7" t="s">
        <v>192</v>
      </c>
      <c r="D150" s="8"/>
      <c r="E150" s="9"/>
      <c r="F150" s="10">
        <v>15250</v>
      </c>
      <c r="G150" s="10"/>
      <c r="H150" s="10"/>
      <c r="I150" s="11">
        <f t="shared" si="13"/>
        <v>15250</v>
      </c>
    </row>
    <row r="151" spans="2:9" x14ac:dyDescent="0.25">
      <c r="B151" s="6"/>
      <c r="C151" s="2" t="s">
        <v>193</v>
      </c>
      <c r="D151" s="3">
        <v>3309</v>
      </c>
      <c r="E151" s="2" t="s">
        <v>194</v>
      </c>
      <c r="F151" s="4">
        <v>46840</v>
      </c>
      <c r="G151" s="4"/>
      <c r="H151" s="4"/>
      <c r="I151" s="5">
        <f t="shared" si="13"/>
        <v>46840</v>
      </c>
    </row>
    <row r="152" spans="2:9" x14ac:dyDescent="0.25">
      <c r="B152" s="6"/>
      <c r="C152" s="6"/>
      <c r="D152" s="3">
        <v>3557</v>
      </c>
      <c r="E152" s="2" t="s">
        <v>195</v>
      </c>
      <c r="F152" s="4">
        <v>2500</v>
      </c>
      <c r="G152" s="4"/>
      <c r="H152" s="4"/>
      <c r="I152" s="5">
        <f t="shared" si="13"/>
        <v>2500</v>
      </c>
    </row>
    <row r="153" spans="2:9" x14ac:dyDescent="0.25">
      <c r="B153" s="6"/>
      <c r="C153" s="6"/>
      <c r="D153" s="3">
        <v>3559</v>
      </c>
      <c r="E153" s="2" t="s">
        <v>196</v>
      </c>
      <c r="F153" s="4">
        <v>10520</v>
      </c>
      <c r="G153" s="4"/>
      <c r="H153" s="4"/>
      <c r="I153" s="5">
        <f t="shared" si="13"/>
        <v>10520</v>
      </c>
    </row>
    <row r="154" spans="2:9" x14ac:dyDescent="0.25">
      <c r="B154" s="6"/>
      <c r="C154" s="6"/>
      <c r="D154" s="3">
        <v>3618</v>
      </c>
      <c r="E154" s="2" t="s">
        <v>197</v>
      </c>
      <c r="F154" s="4">
        <v>10954</v>
      </c>
      <c r="G154" s="4"/>
      <c r="H154" s="4"/>
      <c r="I154" s="5">
        <f t="shared" si="13"/>
        <v>10954</v>
      </c>
    </row>
    <row r="155" spans="2:9" x14ac:dyDescent="0.25">
      <c r="B155" s="6"/>
      <c r="C155" s="7" t="s">
        <v>198</v>
      </c>
      <c r="D155" s="8"/>
      <c r="E155" s="9"/>
      <c r="F155" s="10">
        <v>70814</v>
      </c>
      <c r="G155" s="10"/>
      <c r="H155" s="10"/>
      <c r="I155" s="11">
        <f t="shared" si="13"/>
        <v>70814</v>
      </c>
    </row>
    <row r="156" spans="2:9" x14ac:dyDescent="0.25">
      <c r="B156" s="12" t="s">
        <v>199</v>
      </c>
      <c r="C156" s="13"/>
      <c r="D156" s="14"/>
      <c r="E156" s="13"/>
      <c r="F156" s="15">
        <f>F147+F150+F155</f>
        <v>118662</v>
      </c>
      <c r="G156" s="15">
        <f t="shared" ref="G156" si="15">G147+G150+G155</f>
        <v>0</v>
      </c>
      <c r="H156" s="15"/>
      <c r="I156" s="15">
        <f t="shared" si="13"/>
        <v>118662</v>
      </c>
    </row>
    <row r="157" spans="2:9" x14ac:dyDescent="0.25">
      <c r="B157" s="2" t="s">
        <v>200</v>
      </c>
      <c r="C157" s="2" t="s">
        <v>201</v>
      </c>
      <c r="D157" s="3">
        <v>3585</v>
      </c>
      <c r="E157" s="2" t="s">
        <v>202</v>
      </c>
      <c r="F157" s="4">
        <v>40000</v>
      </c>
      <c r="G157" s="4"/>
      <c r="H157" s="4"/>
      <c r="I157" s="5">
        <f t="shared" si="13"/>
        <v>40000</v>
      </c>
    </row>
    <row r="158" spans="2:9" x14ac:dyDescent="0.25">
      <c r="B158" s="6"/>
      <c r="C158" s="6"/>
      <c r="D158" s="3">
        <v>3610</v>
      </c>
      <c r="E158" s="2" t="s">
        <v>203</v>
      </c>
      <c r="F158" s="4">
        <v>18500</v>
      </c>
      <c r="G158" s="4"/>
      <c r="H158" s="4"/>
      <c r="I158" s="5">
        <f t="shared" si="13"/>
        <v>18500</v>
      </c>
    </row>
    <row r="159" spans="2:9" x14ac:dyDescent="0.25">
      <c r="B159" s="6"/>
      <c r="C159" s="7" t="s">
        <v>204</v>
      </c>
      <c r="D159" s="8"/>
      <c r="E159" s="9"/>
      <c r="F159" s="10">
        <v>58500</v>
      </c>
      <c r="G159" s="10"/>
      <c r="H159" s="10"/>
      <c r="I159" s="11">
        <f t="shared" si="13"/>
        <v>58500</v>
      </c>
    </row>
    <row r="160" spans="2:9" x14ac:dyDescent="0.25">
      <c r="B160" s="12" t="s">
        <v>205</v>
      </c>
      <c r="C160" s="13"/>
      <c r="D160" s="14"/>
      <c r="E160" s="13"/>
      <c r="F160" s="15">
        <f>F159</f>
        <v>58500</v>
      </c>
      <c r="G160" s="15">
        <f t="shared" ref="G160" si="16">G159</f>
        <v>0</v>
      </c>
      <c r="H160" s="15"/>
      <c r="I160" s="15">
        <f t="shared" si="13"/>
        <v>58500</v>
      </c>
    </row>
    <row r="161" spans="2:9" x14ac:dyDescent="0.25">
      <c r="B161" s="16" t="s">
        <v>206</v>
      </c>
      <c r="C161" s="17"/>
      <c r="D161" s="18"/>
      <c r="E161" s="17"/>
      <c r="F161" s="27">
        <f>F35+F55+F70+F83+F101+F121+F144+F156+F160</f>
        <v>4012092</v>
      </c>
      <c r="G161" s="27">
        <f>G35+G55+G70+G83+G101+G121+G144+G156+G160</f>
        <v>230488</v>
      </c>
      <c r="H161" s="27">
        <f>H35+H55+H70+H83+H101+H121+H144+H156+H160</f>
        <v>71000</v>
      </c>
      <c r="I161" s="28">
        <f t="shared" si="13"/>
        <v>4313580</v>
      </c>
    </row>
    <row r="169" spans="2:9" x14ac:dyDescent="0.25">
      <c r="F169" s="25"/>
      <c r="G169" s="25"/>
      <c r="H169" s="25"/>
      <c r="I169" s="25"/>
    </row>
  </sheetData>
  <pageMargins left="0.7" right="0.7" top="0.75" bottom="0.75" header="0.3" footer="0.3"/>
  <pageSetup scale="61" fitToHeight="3" orientation="landscape" r:id="rId1"/>
  <headerFooter>
    <oddHeader>&amp;C&amp;"-,Bold"California State University, Fullerton
FY 2024-25 IRA Budget</oddHeader>
    <oddFooter>&amp;CPg &amp;P of &amp;N</oddFooter>
  </headerFooter>
  <ignoredErrors>
    <ignoredError sqref="I19:I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FY24-25</vt:lpstr>
      <vt:lpstr>'FY24-25'!Print_Area</vt:lpstr>
      <vt:lpstr>'FY24-25'!Print_Titles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cp:lastPrinted>2024-08-15T06:19:09Z</cp:lastPrinted>
  <dcterms:created xsi:type="dcterms:W3CDTF">2024-07-31T16:45:29Z</dcterms:created>
  <dcterms:modified xsi:type="dcterms:W3CDTF">2024-08-15T06:19:49Z</dcterms:modified>
</cp:coreProperties>
</file>